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19320" windowHeight="11640"/>
  </bookViews>
  <sheets>
    <sheet name="Sheet1" sheetId="1" r:id="rId1"/>
  </sheets>
  <definedNames>
    <definedName name="_xlnm.Print_Area" localSheetId="0">Sheet1!$K$1:$AI$45</definedName>
  </definedNames>
  <calcPr calcId="125725"/>
</workbook>
</file>

<file path=xl/calcChain.xml><?xml version="1.0" encoding="utf-8"?>
<calcChain xmlns="http://schemas.openxmlformats.org/spreadsheetml/2006/main">
  <c r="P7" i="1"/>
  <c r="AI12" l="1"/>
  <c r="AH12"/>
  <c r="AF12"/>
  <c r="AC12"/>
  <c r="AB12"/>
  <c r="AA12"/>
  <c r="Z12"/>
  <c r="X12"/>
  <c r="V12"/>
  <c r="U12"/>
  <c r="T12"/>
  <c r="S12"/>
  <c r="R12"/>
  <c r="P12"/>
  <c r="AI8"/>
  <c r="AH8"/>
  <c r="AF8"/>
  <c r="AC8"/>
  <c r="AB8"/>
  <c r="AA8"/>
  <c r="Z8"/>
  <c r="X8"/>
  <c r="V8"/>
  <c r="U8"/>
  <c r="T8"/>
  <c r="P8"/>
  <c r="R8" s="1"/>
  <c r="AI28"/>
  <c r="AF28"/>
  <c r="AC28"/>
  <c r="AB28"/>
  <c r="AA28"/>
  <c r="Z28"/>
  <c r="X28"/>
  <c r="V28"/>
  <c r="U28"/>
  <c r="T28"/>
  <c r="P28"/>
  <c r="R28" s="1"/>
  <c r="Z36"/>
  <c r="Z35"/>
  <c r="Z34"/>
  <c r="Z33"/>
  <c r="Z32"/>
  <c r="Z31"/>
  <c r="Z30"/>
  <c r="Z29"/>
  <c r="Z27"/>
  <c r="Z26"/>
  <c r="Z19"/>
  <c r="Z18"/>
  <c r="Z17"/>
  <c r="Z16"/>
  <c r="Z15"/>
  <c r="Z11"/>
  <c r="Z10"/>
  <c r="V36"/>
  <c r="V35"/>
  <c r="V34"/>
  <c r="V33"/>
  <c r="V32"/>
  <c r="V31"/>
  <c r="V30"/>
  <c r="V29"/>
  <c r="V27"/>
  <c r="V26"/>
  <c r="V25"/>
  <c r="V24"/>
  <c r="V23"/>
  <c r="V22"/>
  <c r="V21"/>
  <c r="V20"/>
  <c r="V19"/>
  <c r="V18"/>
  <c r="V17"/>
  <c r="V16"/>
  <c r="V15"/>
  <c r="V11"/>
  <c r="V10"/>
  <c r="V9"/>
  <c r="V7"/>
  <c r="V6"/>
  <c r="V5"/>
  <c r="AH5"/>
  <c r="AH7"/>
  <c r="AH9"/>
  <c r="AH10"/>
  <c r="AH11"/>
  <c r="AH15"/>
  <c r="AH16"/>
  <c r="AH17"/>
  <c r="AH18"/>
  <c r="AH19"/>
  <c r="AH20"/>
  <c r="AH21"/>
  <c r="AH22"/>
  <c r="AH23"/>
  <c r="AH24"/>
  <c r="AH25"/>
  <c r="AH26"/>
  <c r="AH27"/>
  <c r="AH29"/>
  <c r="AH30"/>
  <c r="AH31"/>
  <c r="AH32"/>
  <c r="AH33"/>
  <c r="AH34"/>
  <c r="AH35"/>
  <c r="AH36"/>
  <c r="S36"/>
  <c r="R36"/>
  <c r="S35"/>
  <c r="R35"/>
  <c r="S34"/>
  <c r="S33"/>
  <c r="S32"/>
  <c r="S31"/>
  <c r="S30"/>
  <c r="S27"/>
  <c r="S23"/>
  <c r="S21"/>
  <c r="S20"/>
  <c r="S19"/>
  <c r="S18"/>
  <c r="S15"/>
  <c r="S11"/>
  <c r="S9"/>
  <c r="R7"/>
  <c r="AA36"/>
  <c r="AA35"/>
  <c r="AA34"/>
  <c r="AA33"/>
  <c r="AA32"/>
  <c r="AA31"/>
  <c r="AA30"/>
  <c r="AA29"/>
  <c r="AA27"/>
  <c r="AA26"/>
  <c r="AA24"/>
  <c r="AA23"/>
  <c r="AA22"/>
  <c r="AA21"/>
  <c r="AA19"/>
  <c r="AA18"/>
  <c r="AA17"/>
  <c r="AA16"/>
  <c r="AA15"/>
  <c r="AA11"/>
  <c r="AA10"/>
  <c r="AA9"/>
  <c r="AA5"/>
  <c r="AA6"/>
  <c r="P6"/>
  <c r="Z6" s="1"/>
  <c r="AF36"/>
  <c r="AF35"/>
  <c r="AF34"/>
  <c r="AF33"/>
  <c r="AF32"/>
  <c r="AF31"/>
  <c r="AF30"/>
  <c r="AF29"/>
  <c r="AF27"/>
  <c r="AF26"/>
  <c r="AF25"/>
  <c r="AF24"/>
  <c r="AF23"/>
  <c r="AF22"/>
  <c r="AF21"/>
  <c r="AF20"/>
  <c r="AF19"/>
  <c r="AF18"/>
  <c r="AF17"/>
  <c r="AF16"/>
  <c r="AF15"/>
  <c r="AF11"/>
  <c r="AF10"/>
  <c r="AF9"/>
  <c r="AF7"/>
  <c r="AF6"/>
  <c r="X36"/>
  <c r="X35"/>
  <c r="X34"/>
  <c r="X33"/>
  <c r="X32"/>
  <c r="X31"/>
  <c r="X30"/>
  <c r="X29"/>
  <c r="X27"/>
  <c r="X26"/>
  <c r="X25"/>
  <c r="X24"/>
  <c r="X23"/>
  <c r="X22"/>
  <c r="X21"/>
  <c r="X20"/>
  <c r="X19"/>
  <c r="X18"/>
  <c r="X17"/>
  <c r="X16"/>
  <c r="X15"/>
  <c r="X11"/>
  <c r="X10"/>
  <c r="X9"/>
  <c r="X7"/>
  <c r="X6"/>
  <c r="AF5"/>
  <c r="X5"/>
  <c r="P36"/>
  <c r="P35"/>
  <c r="P34"/>
  <c r="R34" s="1"/>
  <c r="P33"/>
  <c r="R33" s="1"/>
  <c r="P32"/>
  <c r="R32" s="1"/>
  <c r="P31"/>
  <c r="R31" s="1"/>
  <c r="P30"/>
  <c r="R30" s="1"/>
  <c r="P29"/>
  <c r="S29" s="1"/>
  <c r="P27"/>
  <c r="R27" s="1"/>
  <c r="P26"/>
  <c r="S26" s="1"/>
  <c r="P25"/>
  <c r="R25" s="1"/>
  <c r="P24"/>
  <c r="S24" s="1"/>
  <c r="P23"/>
  <c r="R23" s="1"/>
  <c r="P22"/>
  <c r="S22" s="1"/>
  <c r="P21"/>
  <c r="R21" s="1"/>
  <c r="P20"/>
  <c r="R20" s="1"/>
  <c r="P19"/>
  <c r="R19" s="1"/>
  <c r="P18"/>
  <c r="R18" s="1"/>
  <c r="P17"/>
  <c r="S17" s="1"/>
  <c r="P16"/>
  <c r="S16" s="1"/>
  <c r="P15"/>
  <c r="R15" s="1"/>
  <c r="P11"/>
  <c r="R11" s="1"/>
  <c r="P10"/>
  <c r="R10" s="1"/>
  <c r="P9"/>
  <c r="Z9" s="1"/>
  <c r="AA7"/>
  <c r="P5"/>
  <c r="Z5" s="1"/>
  <c r="AC36"/>
  <c r="AB36"/>
  <c r="AC35"/>
  <c r="AB35"/>
  <c r="AC34"/>
  <c r="AB34"/>
  <c r="AC33"/>
  <c r="AB33"/>
  <c r="AC32"/>
  <c r="AB32"/>
  <c r="AC31"/>
  <c r="AB31"/>
  <c r="AC30"/>
  <c r="AB30"/>
  <c r="AC29"/>
  <c r="AB29"/>
  <c r="AC27"/>
  <c r="AB27"/>
  <c r="AC26"/>
  <c r="AB26"/>
  <c r="AC25"/>
  <c r="AB25"/>
  <c r="AC24"/>
  <c r="AB24"/>
  <c r="AC23"/>
  <c r="AB23"/>
  <c r="AC22"/>
  <c r="AB22"/>
  <c r="AC21"/>
  <c r="AB21"/>
  <c r="AC20"/>
  <c r="AB20"/>
  <c r="AC19"/>
  <c r="AB19"/>
  <c r="AC18"/>
  <c r="AB18"/>
  <c r="AC17"/>
  <c r="AB17"/>
  <c r="AC16"/>
  <c r="AB16"/>
  <c r="AC15"/>
  <c r="AB15"/>
  <c r="AC11"/>
  <c r="AB11"/>
  <c r="AC10"/>
  <c r="AB10"/>
  <c r="AC9"/>
  <c r="AB9"/>
  <c r="AC7"/>
  <c r="AB7"/>
  <c r="AC6"/>
  <c r="AB6"/>
  <c r="U36"/>
  <c r="T36"/>
  <c r="U35"/>
  <c r="T35"/>
  <c r="U34"/>
  <c r="T34"/>
  <c r="U33"/>
  <c r="T33"/>
  <c r="U32"/>
  <c r="T32"/>
  <c r="U31"/>
  <c r="T31"/>
  <c r="U30"/>
  <c r="T30"/>
  <c r="U29"/>
  <c r="T29"/>
  <c r="U27"/>
  <c r="T27"/>
  <c r="U26"/>
  <c r="T26"/>
  <c r="U25"/>
  <c r="T25"/>
  <c r="U24"/>
  <c r="T24"/>
  <c r="U23"/>
  <c r="T23"/>
  <c r="U22"/>
  <c r="T22"/>
  <c r="U21"/>
  <c r="T21"/>
  <c r="U20"/>
  <c r="T20"/>
  <c r="U19"/>
  <c r="T19"/>
  <c r="U18"/>
  <c r="T18"/>
  <c r="U17"/>
  <c r="T17"/>
  <c r="U16"/>
  <c r="T16"/>
  <c r="U15"/>
  <c r="T15"/>
  <c r="U11"/>
  <c r="T11"/>
  <c r="U10"/>
  <c r="T10"/>
  <c r="U9"/>
  <c r="T9"/>
  <c r="U7"/>
  <c r="T7"/>
  <c r="U6"/>
  <c r="T6"/>
  <c r="AC5"/>
  <c r="AB5"/>
  <c r="U5"/>
  <c r="T5"/>
  <c r="AE37"/>
  <c r="AD37"/>
  <c r="W37"/>
  <c r="AI27"/>
  <c r="AI19"/>
  <c r="AI18"/>
  <c r="AI17"/>
  <c r="AI6"/>
  <c r="AI29"/>
  <c r="AI26"/>
  <c r="AI25"/>
  <c r="AI24"/>
  <c r="AI23"/>
  <c r="AI22"/>
  <c r="AI21"/>
  <c r="AI20"/>
  <c r="R9" l="1"/>
  <c r="S8"/>
  <c r="AH28"/>
  <c r="AA25"/>
  <c r="AA20"/>
  <c r="Z25"/>
  <c r="Z24"/>
  <c r="Z23"/>
  <c r="Z22"/>
  <c r="Z21"/>
  <c r="Z20"/>
  <c r="S7"/>
  <c r="S5"/>
  <c r="S28"/>
  <c r="V37"/>
  <c r="V40" s="1"/>
  <c r="S6"/>
  <c r="R22"/>
  <c r="R24"/>
  <c r="R29"/>
  <c r="Z7"/>
  <c r="R16"/>
  <c r="R26"/>
  <c r="S25"/>
  <c r="S10"/>
  <c r="R17"/>
  <c r="R5"/>
  <c r="R6"/>
  <c r="AH6"/>
  <c r="U37"/>
  <c r="T37"/>
  <c r="AB37"/>
  <c r="AC37"/>
  <c r="AI36"/>
  <c r="AI35"/>
  <c r="AI34"/>
  <c r="AI33"/>
  <c r="AI32"/>
  <c r="AI31"/>
  <c r="AI30"/>
  <c r="AI16"/>
  <c r="AI15"/>
  <c r="AI11"/>
  <c r="AI10"/>
  <c r="AI9"/>
  <c r="AI7"/>
  <c r="AI5"/>
  <c r="AH37" l="1"/>
  <c r="R37"/>
  <c r="AI44"/>
  <c r="AF37"/>
  <c r="AF39" l="1"/>
  <c r="AF44" s="1"/>
  <c r="X37"/>
  <c r="AA37"/>
  <c r="F37" l="1"/>
  <c r="I37" s="1"/>
  <c r="X39"/>
  <c r="Z37"/>
  <c r="AD39" s="1"/>
  <c r="AI37"/>
  <c r="AI43" l="1"/>
  <c r="AI45" s="1"/>
  <c r="AI39"/>
  <c r="S37"/>
  <c r="V39" s="1"/>
  <c r="X42" l="1"/>
  <c r="AF43"/>
  <c r="AF45" s="1"/>
  <c r="AE39"/>
  <c r="W39" l="1"/>
  <c r="X43"/>
  <c r="X44" s="1"/>
  <c r="X45" s="1"/>
  <c r="O43" s="1"/>
  <c r="O45" l="1"/>
</calcChain>
</file>

<file path=xl/sharedStrings.xml><?xml version="1.0" encoding="utf-8"?>
<sst xmlns="http://schemas.openxmlformats.org/spreadsheetml/2006/main" count="62" uniqueCount="49">
  <si>
    <t>OUT</t>
  </si>
  <si>
    <t>IN</t>
  </si>
  <si>
    <t>Flight Credit</t>
  </si>
  <si>
    <t>Dead Head</t>
  </si>
  <si>
    <t>Pay Rate</t>
  </si>
  <si>
    <t>CRT</t>
  </si>
  <si>
    <t>D-ON</t>
  </si>
  <si>
    <t>D-OFF</t>
  </si>
  <si>
    <t>Trip Duty On</t>
  </si>
  <si>
    <t>Trip Duty Off</t>
  </si>
  <si>
    <t>Day</t>
  </si>
  <si>
    <t>X-Day (#)</t>
  </si>
  <si>
    <t>TAFB</t>
  </si>
  <si>
    <t>Train</t>
  </si>
  <si>
    <t>Vac</t>
  </si>
  <si>
    <t>Other</t>
  </si>
  <si>
    <t>Actual Block</t>
  </si>
  <si>
    <t>Sched Block</t>
  </si>
  <si>
    <t>Credit Adjust</t>
  </si>
  <si>
    <t>Hostile Area</t>
  </si>
  <si>
    <t>Extend Duty</t>
  </si>
  <si>
    <t>DEP</t>
  </si>
  <si>
    <t>ARR</t>
  </si>
  <si>
    <t>FLIGHT</t>
  </si>
  <si>
    <t>DAYS ON</t>
  </si>
  <si>
    <t>DAYS OFF</t>
  </si>
  <si>
    <t>Other Abv Guarant</t>
  </si>
  <si>
    <t>DATE</t>
  </si>
  <si>
    <t>Guarantee</t>
  </si>
  <si>
    <t>DAYS ON SUMMARY</t>
  </si>
  <si>
    <t>Total Pay Credit</t>
  </si>
  <si>
    <t>Greater of Credit or CRT</t>
  </si>
  <si>
    <t>Days ON above Guarantee</t>
  </si>
  <si>
    <t>DAYS OFF SUMMARY</t>
  </si>
  <si>
    <t>OTHER ABV GUAR</t>
  </si>
  <si>
    <t>Extended Duty</t>
  </si>
  <si>
    <t>Total Pay Above Gurantee</t>
  </si>
  <si>
    <t>Total Other</t>
  </si>
  <si>
    <t xml:space="preserve">  Perdiem ---------&gt;</t>
  </si>
  <si>
    <t>sum</t>
  </si>
  <si>
    <t>DAY CODE</t>
  </si>
  <si>
    <t>Day Code Key:  V=Vacation, T=Training, VX=Volunteer Day Off, M=Medical, DH=Deadhead, HZ=Hostile Area, DZ=DeadheadHostileArea, R3=Airport Standby</t>
  </si>
  <si>
    <t>TOTAL HRS ABOVE GUARANTEE</t>
  </si>
  <si>
    <t>NOTE:  if you fly more than one leg per day, you must manualy remove data from the cell associated with that day in column F.</t>
  </si>
  <si>
    <t>exclude the red box when printing</t>
  </si>
  <si>
    <t>comments@B747400.com</t>
  </si>
  <si>
    <t xml:space="preserve">Comments or questions: </t>
  </si>
  <si>
    <t>JANUARY 2012</t>
  </si>
  <si>
    <t>Name Here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</si>
</sst>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\-yyyy"/>
    <numFmt numFmtId="166" formatCode="hh:mm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8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rgb="FFFF0000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23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 applyBorder="1"/>
    <xf numFmtId="0" fontId="0" fillId="0" borderId="1" xfId="0" applyBorder="1" applyAlignment="1" applyProtection="1">
      <alignment horizontal="center"/>
      <protection locked="0"/>
    </xf>
    <xf numFmtId="0" fontId="0" fillId="0" borderId="0" xfId="0" applyFont="1" applyBorder="1" applyAlignment="1">
      <alignment horizontal="center"/>
    </xf>
    <xf numFmtId="0" fontId="0" fillId="0" borderId="0" xfId="0" applyFont="1"/>
    <xf numFmtId="0" fontId="0" fillId="0" borderId="5" xfId="0" applyFont="1" applyBorder="1" applyAlignment="1" applyProtection="1">
      <alignment horizontal="center"/>
      <protection locked="0"/>
    </xf>
    <xf numFmtId="0" fontId="0" fillId="0" borderId="0" xfId="0" applyFont="1" applyAlignment="1">
      <alignment horizontal="center"/>
    </xf>
    <xf numFmtId="8" fontId="0" fillId="0" borderId="0" xfId="0" applyNumberFormat="1" applyFont="1"/>
    <xf numFmtId="0" fontId="0" fillId="0" borderId="0" xfId="0" applyFont="1" applyAlignment="1">
      <alignment horizontal="right"/>
    </xf>
    <xf numFmtId="0" fontId="0" fillId="0" borderId="0" xfId="0" applyFont="1" applyFill="1" applyBorder="1"/>
    <xf numFmtId="39" fontId="4" fillId="0" borderId="2" xfId="1" applyNumberFormat="1" applyFont="1" applyBorder="1"/>
    <xf numFmtId="2" fontId="1" fillId="0" borderId="1" xfId="0" applyNumberFormat="1" applyFont="1" applyBorder="1" applyAlignment="1">
      <alignment horizontal="center"/>
    </xf>
    <xf numFmtId="39" fontId="4" fillId="0" borderId="4" xfId="1" applyNumberFormat="1" applyFont="1" applyBorder="1"/>
    <xf numFmtId="2" fontId="1" fillId="0" borderId="5" xfId="0" applyNumberFormat="1" applyFont="1" applyBorder="1" applyAlignment="1">
      <alignment horizontal="center"/>
    </xf>
    <xf numFmtId="20" fontId="0" fillId="0" borderId="0" xfId="0" applyNumberFormat="1" applyFont="1"/>
    <xf numFmtId="39" fontId="0" fillId="0" borderId="0" xfId="0" applyNumberFormat="1" applyFont="1" applyAlignment="1">
      <alignment horizontal="right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20" fontId="0" fillId="0" borderId="1" xfId="0" applyNumberFormat="1" applyFill="1" applyBorder="1" applyAlignment="1" applyProtection="1">
      <alignment horizontal="center"/>
      <protection locked="0"/>
    </xf>
    <xf numFmtId="39" fontId="0" fillId="0" borderId="0" xfId="0" applyNumberFormat="1" applyFont="1" applyAlignment="1">
      <alignment horizontal="center"/>
    </xf>
    <xf numFmtId="0" fontId="0" fillId="0" borderId="0" xfId="0" applyBorder="1" applyAlignment="1">
      <alignment horizontal="center"/>
    </xf>
    <xf numFmtId="39" fontId="4" fillId="0" borderId="0" xfId="1" applyNumberFormat="1" applyFont="1" applyFill="1" applyBorder="1" applyAlignment="1">
      <alignment horizontal="center"/>
    </xf>
    <xf numFmtId="39" fontId="4" fillId="0" borderId="15" xfId="1" applyNumberFormat="1" applyFont="1" applyBorder="1"/>
    <xf numFmtId="39" fontId="4" fillId="0" borderId="13" xfId="1" applyNumberFormat="1" applyFont="1" applyBorder="1"/>
    <xf numFmtId="2" fontId="0" fillId="0" borderId="0" xfId="0" applyNumberFormat="1" applyFont="1" applyAlignment="1">
      <alignment horizontal="center"/>
    </xf>
    <xf numFmtId="0" fontId="0" fillId="0" borderId="0" xfId="0" applyBorder="1" applyAlignment="1">
      <alignment horizontal="right"/>
    </xf>
    <xf numFmtId="2" fontId="0" fillId="0" borderId="18" xfId="0" applyNumberFormat="1" applyFont="1" applyBorder="1" applyAlignment="1">
      <alignment horizont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39" fontId="6" fillId="0" borderId="0" xfId="1" applyNumberFormat="1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2" fontId="0" fillId="0" borderId="0" xfId="0" applyNumberFormat="1" applyFont="1" applyBorder="1" applyAlignment="1">
      <alignment horizontal="center"/>
    </xf>
    <xf numFmtId="39" fontId="4" fillId="0" borderId="0" xfId="1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164" fontId="8" fillId="0" borderId="0" xfId="0" applyNumberFormat="1" applyFont="1" applyBorder="1" applyAlignment="1" applyProtection="1">
      <alignment vertical="center"/>
      <protection locked="0"/>
    </xf>
    <xf numFmtId="164" fontId="8" fillId="0" borderId="11" xfId="0" quotePrefix="1" applyNumberFormat="1" applyFont="1" applyBorder="1" applyAlignment="1" applyProtection="1">
      <alignment vertical="center"/>
      <protection locked="0"/>
    </xf>
    <xf numFmtId="46" fontId="0" fillId="0" borderId="1" xfId="0" applyNumberFormat="1" applyFill="1" applyBorder="1" applyAlignment="1" applyProtection="1">
      <alignment horizontal="center"/>
      <protection locked="0"/>
    </xf>
    <xf numFmtId="2" fontId="0" fillId="2" borderId="18" xfId="0" applyNumberFormat="1" applyFont="1" applyFill="1" applyBorder="1" applyAlignment="1">
      <alignment horizontal="center"/>
    </xf>
    <xf numFmtId="164" fontId="3" fillId="0" borderId="0" xfId="0" quotePrefix="1" applyNumberFormat="1" applyFont="1" applyBorder="1" applyAlignment="1" applyProtection="1">
      <alignment vertical="center"/>
      <protection locked="0"/>
    </xf>
    <xf numFmtId="0" fontId="5" fillId="0" borderId="0" xfId="0" applyFont="1" applyAlignment="1"/>
    <xf numFmtId="0" fontId="2" fillId="2" borderId="36" xfId="0" applyFont="1" applyFill="1" applyBorder="1" applyAlignment="1">
      <alignment horizontal="center" vertical="center" wrapText="1"/>
    </xf>
    <xf numFmtId="39" fontId="4" fillId="0" borderId="37" xfId="1" applyNumberFormat="1" applyFont="1" applyBorder="1"/>
    <xf numFmtId="39" fontId="4" fillId="0" borderId="31" xfId="1" applyNumberFormat="1" applyFont="1" applyBorder="1" applyAlignment="1">
      <alignment horizontal="center"/>
    </xf>
    <xf numFmtId="39" fontId="4" fillId="0" borderId="30" xfId="1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38" xfId="0" applyFont="1" applyBorder="1" applyAlignment="1" applyProtection="1">
      <alignment horizontal="center"/>
      <protection locked="0"/>
    </xf>
    <xf numFmtId="0" fontId="5" fillId="0" borderId="0" xfId="0" applyFont="1" applyFill="1" applyBorder="1" applyAlignment="1"/>
    <xf numFmtId="0" fontId="0" fillId="0" borderId="41" xfId="0" applyFill="1" applyBorder="1" applyAlignment="1" applyProtection="1">
      <alignment horizontal="center"/>
      <protection locked="0"/>
    </xf>
    <xf numFmtId="0" fontId="0" fillId="0" borderId="4" xfId="0" applyFont="1" applyBorder="1" applyAlignment="1" applyProtection="1">
      <alignment horizontal="center"/>
      <protection locked="0"/>
    </xf>
    <xf numFmtId="2" fontId="5" fillId="0" borderId="3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166" fontId="5" fillId="0" borderId="0" xfId="0" applyNumberFormat="1" applyFont="1" applyAlignment="1"/>
    <xf numFmtId="166" fontId="3" fillId="0" borderId="0" xfId="0" quotePrefix="1" applyNumberFormat="1" applyFont="1" applyBorder="1" applyAlignment="1" applyProtection="1">
      <alignment vertical="center"/>
      <protection locked="0"/>
    </xf>
    <xf numFmtId="166" fontId="8" fillId="0" borderId="11" xfId="0" quotePrefix="1" applyNumberFormat="1" applyFont="1" applyBorder="1" applyAlignment="1" applyProtection="1">
      <alignment vertical="center"/>
      <protection locked="0"/>
    </xf>
    <xf numFmtId="166" fontId="0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6" fontId="3" fillId="0" borderId="0" xfId="0" applyNumberFormat="1" applyFont="1" applyBorder="1" applyAlignment="1" applyProtection="1">
      <alignment vertical="center"/>
      <protection locked="0"/>
    </xf>
    <xf numFmtId="0" fontId="0" fillId="0" borderId="26" xfId="0" applyBorder="1" applyAlignment="1"/>
    <xf numFmtId="0" fontId="0" fillId="0" borderId="35" xfId="0" applyBorder="1" applyAlignment="1" applyProtection="1">
      <alignment horizontal="center"/>
      <protection locked="0"/>
    </xf>
    <xf numFmtId="0" fontId="0" fillId="0" borderId="35" xfId="0" applyFont="1" applyBorder="1" applyAlignment="1" applyProtection="1">
      <alignment horizontal="center"/>
      <protection locked="0"/>
    </xf>
    <xf numFmtId="0" fontId="0" fillId="0" borderId="44" xfId="0" applyFont="1" applyBorder="1" applyAlignment="1" applyProtection="1">
      <alignment horizontal="center"/>
      <protection locked="0"/>
    </xf>
    <xf numFmtId="14" fontId="0" fillId="0" borderId="40" xfId="0" applyNumberFormat="1" applyFont="1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14" fontId="0" fillId="0" borderId="15" xfId="0" applyNumberFormat="1" applyFont="1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/>
      <protection locked="0"/>
    </xf>
    <xf numFmtId="2" fontId="11" fillId="0" borderId="18" xfId="2" applyNumberFormat="1" applyFont="1" applyBorder="1" applyAlignment="1" applyProtection="1">
      <alignment horizontal="center"/>
    </xf>
    <xf numFmtId="0" fontId="0" fillId="0" borderId="0" xfId="0" applyBorder="1" applyAlignment="1">
      <alignment horizontal="center"/>
    </xf>
    <xf numFmtId="2" fontId="0" fillId="0" borderId="7" xfId="0" applyNumberFormat="1" applyBorder="1" applyAlignment="1">
      <alignment horizontal="right"/>
    </xf>
    <xf numFmtId="2" fontId="0" fillId="0" borderId="3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2" fontId="12" fillId="0" borderId="40" xfId="0" applyNumberFormat="1" applyFont="1" applyBorder="1" applyAlignment="1">
      <alignment horizontal="center"/>
    </xf>
    <xf numFmtId="2" fontId="0" fillId="0" borderId="7" xfId="0" applyNumberFormat="1" applyFont="1" applyBorder="1" applyAlignment="1">
      <alignment horizontal="center"/>
    </xf>
    <xf numFmtId="2" fontId="0" fillId="0" borderId="45" xfId="0" applyNumberFormat="1" applyBorder="1" applyAlignment="1">
      <alignment horizontal="right"/>
    </xf>
    <xf numFmtId="2" fontId="12" fillId="0" borderId="48" xfId="0" applyNumberFormat="1" applyFont="1" applyBorder="1" applyAlignment="1">
      <alignment horizontal="center"/>
    </xf>
    <xf numFmtId="2" fontId="0" fillId="0" borderId="45" xfId="0" applyNumberFormat="1" applyFont="1" applyBorder="1" applyAlignment="1">
      <alignment horizontal="center"/>
    </xf>
    <xf numFmtId="2" fontId="2" fillId="0" borderId="14" xfId="0" applyNumberFormat="1" applyFont="1" applyBorder="1" applyAlignment="1">
      <alignment horizontal="center"/>
    </xf>
    <xf numFmtId="2" fontId="2" fillId="2" borderId="47" xfId="0" applyNumberFormat="1" applyFont="1" applyFill="1" applyBorder="1" applyAlignment="1">
      <alignment horizontal="center"/>
    </xf>
    <xf numFmtId="2" fontId="2" fillId="2" borderId="47" xfId="0" applyNumberFormat="1" applyFont="1" applyFill="1" applyBorder="1" applyAlignment="1">
      <alignment horizontal="right"/>
    </xf>
    <xf numFmtId="39" fontId="4" fillId="0" borderId="40" xfId="1" applyNumberFormat="1" applyFont="1" applyBorder="1"/>
    <xf numFmtId="39" fontId="4" fillId="0" borderId="41" xfId="1" applyNumberFormat="1" applyFont="1" applyBorder="1"/>
    <xf numFmtId="2" fontId="1" fillId="0" borderId="41" xfId="0" applyNumberFormat="1" applyFont="1" applyBorder="1" applyAlignment="1">
      <alignment horizontal="center"/>
    </xf>
    <xf numFmtId="39" fontId="4" fillId="0" borderId="49" xfId="1" applyNumberFormat="1" applyFont="1" applyBorder="1"/>
    <xf numFmtId="39" fontId="4" fillId="0" borderId="50" xfId="1" applyNumberFormat="1" applyFont="1" applyBorder="1" applyAlignment="1">
      <alignment horizontal="center"/>
    </xf>
    <xf numFmtId="39" fontId="4" fillId="0" borderId="19" xfId="1" applyNumberFormat="1" applyFont="1" applyBorder="1"/>
    <xf numFmtId="39" fontId="4" fillId="0" borderId="17" xfId="1" applyNumberFormat="1" applyFont="1" applyBorder="1"/>
    <xf numFmtId="39" fontId="4" fillId="0" borderId="39" xfId="1" applyNumberFormat="1" applyFont="1" applyBorder="1"/>
    <xf numFmtId="20" fontId="0" fillId="0" borderId="49" xfId="0" applyNumberFormat="1" applyFont="1" applyFill="1" applyBorder="1" applyAlignment="1" applyProtection="1">
      <alignment horizontal="center"/>
      <protection locked="0"/>
    </xf>
    <xf numFmtId="20" fontId="0" fillId="0" borderId="37" xfId="0" applyNumberFormat="1" applyFont="1" applyFill="1" applyBorder="1" applyAlignment="1" applyProtection="1">
      <alignment horizontal="center"/>
      <protection locked="0"/>
    </xf>
    <xf numFmtId="20" fontId="2" fillId="0" borderId="34" xfId="0" applyNumberFormat="1" applyFont="1" applyBorder="1" applyAlignment="1" applyProtection="1">
      <alignment horizontal="center"/>
      <protection locked="0"/>
    </xf>
    <xf numFmtId="20" fontId="0" fillId="0" borderId="34" xfId="0" applyNumberFormat="1" applyFont="1" applyFill="1" applyBorder="1" applyAlignment="1" applyProtection="1">
      <alignment horizontal="center"/>
      <protection locked="0"/>
    </xf>
    <xf numFmtId="20" fontId="0" fillId="0" borderId="34" xfId="0" applyNumberFormat="1" applyFont="1" applyBorder="1" applyAlignment="1" applyProtection="1">
      <alignment horizontal="center"/>
      <protection locked="0"/>
    </xf>
    <xf numFmtId="0" fontId="0" fillId="0" borderId="34" xfId="0" applyFont="1" applyFill="1" applyBorder="1" applyAlignment="1" applyProtection="1">
      <alignment horizontal="center"/>
      <protection locked="0"/>
    </xf>
    <xf numFmtId="166" fontId="4" fillId="0" borderId="30" xfId="0" applyNumberFormat="1" applyFont="1" applyBorder="1" applyAlignment="1">
      <alignment horizontal="center"/>
    </xf>
    <xf numFmtId="166" fontId="4" fillId="0" borderId="31" xfId="0" applyNumberFormat="1" applyFont="1" applyBorder="1" applyAlignment="1">
      <alignment horizontal="center"/>
    </xf>
    <xf numFmtId="0" fontId="2" fillId="2" borderId="32" xfId="0" applyFont="1" applyFill="1" applyBorder="1" applyAlignment="1">
      <alignment horizontal="center" vertical="center" wrapText="1"/>
    </xf>
    <xf numFmtId="39" fontId="4" fillId="0" borderId="7" xfId="1" applyNumberFormat="1" applyFont="1" applyBorder="1"/>
    <xf numFmtId="39" fontId="4" fillId="0" borderId="16" xfId="1" applyNumberFormat="1" applyFont="1" applyBorder="1"/>
    <xf numFmtId="39" fontId="4" fillId="0" borderId="20" xfId="1" applyNumberFormat="1" applyFont="1" applyBorder="1"/>
    <xf numFmtId="0" fontId="2" fillId="2" borderId="51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/>
    </xf>
    <xf numFmtId="39" fontId="0" fillId="0" borderId="0" xfId="0" applyNumberFormat="1" applyBorder="1" applyAlignment="1">
      <alignment horizontal="right"/>
    </xf>
    <xf numFmtId="0" fontId="0" fillId="0" borderId="25" xfId="0" applyBorder="1" applyAlignment="1">
      <alignment horizontal="left"/>
    </xf>
    <xf numFmtId="0" fontId="0" fillId="0" borderId="0" xfId="0" applyBorder="1" applyAlignment="1"/>
    <xf numFmtId="0" fontId="0" fillId="0" borderId="35" xfId="0" applyBorder="1" applyAlignment="1"/>
    <xf numFmtId="0" fontId="0" fillId="4" borderId="15" xfId="0" applyFont="1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166" fontId="0" fillId="4" borderId="13" xfId="0" applyNumberFormat="1" applyFill="1" applyBorder="1" applyAlignment="1" applyProtection="1">
      <alignment horizontal="center"/>
      <protection locked="0"/>
    </xf>
    <xf numFmtId="0" fontId="5" fillId="4" borderId="13" xfId="0" applyFont="1" applyFill="1" applyBorder="1" applyAlignment="1" applyProtection="1">
      <alignment horizontal="center"/>
      <protection locked="0"/>
    </xf>
    <xf numFmtId="166" fontId="0" fillId="4" borderId="13" xfId="0" applyNumberFormat="1" applyFont="1" applyFill="1" applyBorder="1" applyAlignment="1" applyProtection="1">
      <alignment horizontal="center"/>
      <protection locked="0"/>
    </xf>
    <xf numFmtId="0" fontId="0" fillId="4" borderId="2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6" fontId="0" fillId="4" borderId="1" xfId="0" applyNumberForma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166" fontId="0" fillId="4" borderId="1" xfId="0" applyNumberFormat="1" applyFont="1" applyFill="1" applyBorder="1" applyAlignment="1" applyProtection="1">
      <alignment horizontal="center"/>
      <protection locked="0"/>
    </xf>
    <xf numFmtId="0" fontId="0" fillId="4" borderId="4" xfId="0" applyFont="1" applyFill="1" applyBorder="1" applyAlignment="1">
      <alignment horizontal="center"/>
    </xf>
    <xf numFmtId="0" fontId="0" fillId="4" borderId="5" xfId="0" applyFont="1" applyFill="1" applyBorder="1" applyAlignment="1">
      <alignment horizontal="center"/>
    </xf>
    <xf numFmtId="166" fontId="0" fillId="4" borderId="5" xfId="0" applyNumberFormat="1" applyFont="1" applyFill="1" applyBorder="1" applyAlignment="1" applyProtection="1">
      <alignment horizontal="center"/>
      <protection locked="0"/>
    </xf>
    <xf numFmtId="166" fontId="0" fillId="4" borderId="5" xfId="0" applyNumberFormat="1" applyFill="1" applyBorder="1" applyAlignment="1" applyProtection="1">
      <alignment horizontal="center"/>
      <protection locked="0"/>
    </xf>
    <xf numFmtId="0" fontId="5" fillId="4" borderId="5" xfId="0" applyFont="1" applyFill="1" applyBorder="1" applyAlignment="1" applyProtection="1">
      <alignment horizontal="center"/>
      <protection locked="0"/>
    </xf>
    <xf numFmtId="0" fontId="0" fillId="4" borderId="0" xfId="0" applyFont="1" applyFill="1" applyAlignment="1">
      <alignment horizontal="center"/>
    </xf>
    <xf numFmtId="166" fontId="10" fillId="4" borderId="0" xfId="0" applyNumberFormat="1" applyFont="1" applyFill="1" applyAlignment="1">
      <alignment horizontal="right"/>
    </xf>
    <xf numFmtId="166" fontId="10" fillId="4" borderId="0" xfId="3" applyNumberFormat="1" applyFont="1" applyFill="1"/>
    <xf numFmtId="8" fontId="10" fillId="4" borderId="0" xfId="0" applyNumberFormat="1" applyFont="1" applyFill="1"/>
    <xf numFmtId="166" fontId="0" fillId="4" borderId="0" xfId="0" applyNumberFormat="1" applyFill="1" applyAlignment="1">
      <alignment horizontal="center"/>
    </xf>
    <xf numFmtId="44" fontId="10" fillId="4" borderId="0" xfId="1" applyFont="1" applyFill="1" applyAlignment="1">
      <alignment horizontal="center"/>
    </xf>
    <xf numFmtId="0" fontId="5" fillId="4" borderId="0" xfId="0" applyFont="1" applyFill="1" applyAlignment="1"/>
    <xf numFmtId="166" fontId="5" fillId="4" borderId="0" xfId="0" applyNumberFormat="1" applyFont="1" applyFill="1" applyAlignment="1"/>
    <xf numFmtId="166" fontId="0" fillId="4" borderId="0" xfId="0" applyNumberFormat="1" applyFill="1"/>
    <xf numFmtId="0" fontId="0" fillId="4" borderId="0" xfId="0" applyFill="1"/>
    <xf numFmtId="166" fontId="0" fillId="4" borderId="37" xfId="0" applyNumberFormat="1" applyFill="1" applyBorder="1" applyAlignment="1" applyProtection="1">
      <alignment horizontal="center"/>
      <protection locked="0"/>
    </xf>
    <xf numFmtId="166" fontId="0" fillId="4" borderId="37" xfId="0" applyNumberFormat="1" applyFont="1" applyFill="1" applyBorder="1" applyAlignment="1" applyProtection="1">
      <alignment horizontal="center"/>
      <protection locked="0"/>
    </xf>
    <xf numFmtId="166" fontId="0" fillId="4" borderId="34" xfId="0" applyNumberFormat="1" applyFont="1" applyFill="1" applyBorder="1" applyAlignment="1" applyProtection="1">
      <alignment horizontal="center"/>
      <protection locked="0"/>
    </xf>
    <xf numFmtId="166" fontId="0" fillId="4" borderId="34" xfId="0" applyNumberFormat="1" applyFill="1" applyBorder="1" applyAlignment="1" applyProtection="1">
      <alignment horizontal="center"/>
      <protection locked="0"/>
    </xf>
    <xf numFmtId="166" fontId="0" fillId="4" borderId="38" xfId="0" applyNumberFormat="1" applyFont="1" applyFill="1" applyBorder="1" applyAlignment="1" applyProtection="1">
      <alignment horizontal="center"/>
      <protection locked="0"/>
    </xf>
    <xf numFmtId="0" fontId="13" fillId="0" borderId="53" xfId="0" applyFont="1" applyBorder="1" applyAlignment="1">
      <alignment wrapText="1"/>
    </xf>
    <xf numFmtId="0" fontId="2" fillId="0" borderId="53" xfId="0" applyFont="1" applyFill="1" applyBorder="1" applyAlignment="1">
      <alignment horizontal="center" vertical="center" textRotation="180"/>
    </xf>
    <xf numFmtId="0" fontId="0" fillId="0" borderId="53" xfId="0" applyFont="1" applyFill="1" applyBorder="1" applyAlignment="1" applyProtection="1">
      <alignment horizontal="center"/>
      <protection locked="0"/>
    </xf>
    <xf numFmtId="0" fontId="0" fillId="0" borderId="53" xfId="0" applyFill="1" applyBorder="1" applyAlignment="1" applyProtection="1">
      <alignment horizontal="center"/>
      <protection locked="0"/>
    </xf>
    <xf numFmtId="0" fontId="0" fillId="0" borderId="53" xfId="0" applyFont="1" applyFill="1" applyBorder="1"/>
    <xf numFmtId="0" fontId="5" fillId="0" borderId="53" xfId="0" applyFont="1" applyFill="1" applyBorder="1" applyAlignment="1"/>
    <xf numFmtId="0" fontId="0" fillId="0" borderId="53" xfId="0" applyFill="1" applyBorder="1"/>
    <xf numFmtId="0" fontId="0" fillId="0" borderId="0" xfId="0" applyFont="1" applyFill="1" applyAlignment="1">
      <alignment horizontal="center"/>
    </xf>
    <xf numFmtId="166" fontId="0" fillId="0" borderId="0" xfId="0" applyNumberFormat="1" applyFill="1" applyAlignment="1">
      <alignment horizontal="center"/>
    </xf>
    <xf numFmtId="0" fontId="5" fillId="0" borderId="0" xfId="0" applyFont="1" applyFill="1" applyAlignment="1"/>
    <xf numFmtId="166" fontId="5" fillId="0" borderId="0" xfId="0" applyNumberFormat="1" applyFont="1" applyFill="1" applyAlignment="1"/>
    <xf numFmtId="166" fontId="0" fillId="0" borderId="0" xfId="0" applyNumberFormat="1" applyFill="1"/>
    <xf numFmtId="0" fontId="0" fillId="0" borderId="0" xfId="0" applyFill="1"/>
    <xf numFmtId="166" fontId="0" fillId="0" borderId="0" xfId="0" applyNumberFormat="1" applyFont="1" applyFill="1"/>
    <xf numFmtId="0" fontId="0" fillId="0" borderId="0" xfId="0" applyFont="1" applyFill="1"/>
    <xf numFmtId="166" fontId="0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4" borderId="56" xfId="0" applyFont="1" applyFill="1" applyBorder="1" applyAlignment="1">
      <alignment horizontal="center"/>
    </xf>
    <xf numFmtId="0" fontId="5" fillId="4" borderId="56" xfId="0" applyFont="1" applyFill="1" applyBorder="1" applyAlignment="1"/>
    <xf numFmtId="166" fontId="0" fillId="4" borderId="56" xfId="0" applyNumberFormat="1" applyFill="1" applyBorder="1"/>
    <xf numFmtId="0" fontId="0" fillId="4" borderId="56" xfId="0" applyFill="1" applyBorder="1"/>
    <xf numFmtId="166" fontId="0" fillId="4" borderId="56" xfId="0" applyNumberFormat="1" applyFill="1" applyBorder="1" applyAlignment="1">
      <alignment horizontal="center"/>
    </xf>
    <xf numFmtId="166" fontId="0" fillId="4" borderId="55" xfId="0" applyNumberFormat="1" applyFill="1" applyBorder="1" applyAlignment="1">
      <alignment horizontal="center"/>
    </xf>
    <xf numFmtId="164" fontId="15" fillId="0" borderId="0" xfId="0" applyNumberFormat="1" applyFont="1" applyBorder="1" applyAlignment="1" applyProtection="1">
      <alignment vertical="center"/>
      <protection locked="0"/>
    </xf>
    <xf numFmtId="0" fontId="0" fillId="0" borderId="57" xfId="0" applyBorder="1" applyAlignment="1">
      <alignment vertical="center"/>
    </xf>
    <xf numFmtId="0" fontId="2" fillId="0" borderId="57" xfId="0" applyFont="1" applyBorder="1" applyAlignment="1">
      <alignment vertical="center"/>
    </xf>
    <xf numFmtId="0" fontId="2" fillId="0" borderId="57" xfId="0" applyFont="1" applyFill="1" applyBorder="1" applyAlignment="1">
      <alignment horizontal="center" vertical="center" wrapText="1"/>
    </xf>
    <xf numFmtId="0" fontId="0" fillId="0" borderId="57" xfId="0" quotePrefix="1" applyFont="1" applyFill="1" applyBorder="1"/>
    <xf numFmtId="0" fontId="0" fillId="0" borderId="57" xfId="0" applyFont="1" applyFill="1" applyBorder="1"/>
    <xf numFmtId="0" fontId="0" fillId="4" borderId="40" xfId="0" applyFont="1" applyFill="1" applyBorder="1" applyAlignment="1">
      <alignment horizontal="center"/>
    </xf>
    <xf numFmtId="20" fontId="0" fillId="4" borderId="1" xfId="0" applyNumberFormat="1" applyFont="1" applyFill="1" applyBorder="1" applyAlignment="1" applyProtection="1">
      <alignment horizontal="center"/>
      <protection locked="0"/>
    </xf>
    <xf numFmtId="20" fontId="0" fillId="4" borderId="1" xfId="0" applyNumberFormat="1" applyFill="1" applyBorder="1" applyAlignment="1" applyProtection="1">
      <alignment horizontal="center"/>
      <protection locked="0"/>
    </xf>
    <xf numFmtId="166" fontId="6" fillId="0" borderId="50" xfId="0" applyNumberFormat="1" applyFont="1" applyBorder="1" applyAlignment="1">
      <alignment horizontal="center"/>
    </xf>
    <xf numFmtId="166" fontId="6" fillId="0" borderId="30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1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42" xfId="0" applyBorder="1" applyAlignment="1">
      <alignment horizontal="center"/>
    </xf>
    <xf numFmtId="0" fontId="2" fillId="2" borderId="8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2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66" fontId="2" fillId="2" borderId="32" xfId="0" applyNumberFormat="1" applyFont="1" applyFill="1" applyBorder="1" applyAlignment="1">
      <alignment horizontal="center" vertical="center" wrapText="1"/>
    </xf>
    <xf numFmtId="166" fontId="2" fillId="2" borderId="33" xfId="0" applyNumberFormat="1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textRotation="180" wrapText="1"/>
    </xf>
    <xf numFmtId="0" fontId="2" fillId="2" borderId="19" xfId="0" applyFont="1" applyFill="1" applyBorder="1" applyAlignment="1">
      <alignment horizontal="center" vertical="center" textRotation="180" wrapText="1"/>
    </xf>
    <xf numFmtId="0" fontId="2" fillId="2" borderId="28" xfId="0" applyFont="1" applyFill="1" applyBorder="1" applyAlignment="1">
      <alignment horizontal="center" vertical="center" textRotation="180" wrapText="1"/>
    </xf>
    <xf numFmtId="0" fontId="2" fillId="2" borderId="17" xfId="0" applyFont="1" applyFill="1" applyBorder="1" applyAlignment="1">
      <alignment horizontal="center" vertical="center" textRotation="180" wrapText="1"/>
    </xf>
    <xf numFmtId="0" fontId="2" fillId="2" borderId="28" xfId="0" applyFont="1" applyFill="1" applyBorder="1" applyAlignment="1">
      <alignment horizontal="center" vertical="center" textRotation="180"/>
    </xf>
    <xf numFmtId="0" fontId="2" fillId="2" borderId="17" xfId="0" applyFont="1" applyFill="1" applyBorder="1" applyAlignment="1">
      <alignment horizontal="center" vertical="center" textRotation="180"/>
    </xf>
    <xf numFmtId="166" fontId="2" fillId="2" borderId="28" xfId="0" applyNumberFormat="1" applyFont="1" applyFill="1" applyBorder="1" applyAlignment="1">
      <alignment horizontal="center" vertical="center" wrapText="1"/>
    </xf>
    <xf numFmtId="166" fontId="2" fillId="2" borderId="17" xfId="0" applyNumberFormat="1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44" xfId="0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46" xfId="0" applyFont="1" applyBorder="1" applyAlignment="1">
      <alignment horizontal="left"/>
    </xf>
    <xf numFmtId="166" fontId="13" fillId="0" borderId="40" xfId="0" applyNumberFormat="1" applyFont="1" applyBorder="1" applyAlignment="1">
      <alignment horizontal="center"/>
    </xf>
    <xf numFmtId="166" fontId="13" fillId="0" borderId="41" xfId="0" applyNumberFormat="1" applyFont="1" applyBorder="1" applyAlignment="1">
      <alignment horizontal="center"/>
    </xf>
    <xf numFmtId="0" fontId="13" fillId="4" borderId="0" xfId="0" applyFont="1" applyFill="1" applyAlignment="1">
      <alignment horizontal="center" wrapText="1"/>
    </xf>
    <xf numFmtId="0" fontId="13" fillId="4" borderId="11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9" fillId="0" borderId="0" xfId="2" applyFill="1" applyAlignment="1" applyProtection="1">
      <alignment horizontal="center"/>
    </xf>
    <xf numFmtId="166" fontId="13" fillId="0" borderId="2" xfId="0" applyNumberFormat="1" applyFont="1" applyBorder="1" applyAlignment="1">
      <alignment horizontal="center"/>
    </xf>
    <xf numFmtId="166" fontId="13" fillId="0" borderId="1" xfId="0" applyNumberFormat="1" applyFont="1" applyBorder="1" applyAlignment="1">
      <alignment horizontal="center"/>
    </xf>
    <xf numFmtId="166" fontId="13" fillId="0" borderId="4" xfId="0" applyNumberFormat="1" applyFont="1" applyBorder="1" applyAlignment="1">
      <alignment horizontal="center"/>
    </xf>
    <xf numFmtId="166" fontId="13" fillId="0" borderId="5" xfId="0" applyNumberFormat="1" applyFont="1" applyBorder="1" applyAlignment="1">
      <alignment horizontal="center"/>
    </xf>
    <xf numFmtId="0" fontId="5" fillId="4" borderId="0" xfId="0" applyFont="1" applyFill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44" xfId="0" applyBorder="1" applyAlignment="1">
      <alignment horizontal="center"/>
    </xf>
    <xf numFmtId="43" fontId="13" fillId="0" borderId="41" xfId="3" applyFont="1" applyBorder="1" applyAlignment="1">
      <alignment horizontal="center"/>
    </xf>
    <xf numFmtId="43" fontId="13" fillId="0" borderId="7" xfId="3" applyFont="1" applyBorder="1" applyAlignment="1">
      <alignment horizontal="center"/>
    </xf>
    <xf numFmtId="44" fontId="13" fillId="0" borderId="1" xfId="1" applyFont="1" applyBorder="1" applyAlignment="1">
      <alignment horizontal="center"/>
    </xf>
    <xf numFmtId="44" fontId="13" fillId="0" borderId="3" xfId="1" applyFont="1" applyBorder="1" applyAlignment="1">
      <alignment horizontal="center"/>
    </xf>
    <xf numFmtId="44" fontId="14" fillId="0" borderId="5" xfId="1" applyFont="1" applyBorder="1" applyAlignment="1">
      <alignment horizontal="center"/>
    </xf>
    <xf numFmtId="44" fontId="14" fillId="0" borderId="6" xfId="1" applyFont="1" applyBorder="1" applyAlignment="1">
      <alignment horizontal="center"/>
    </xf>
    <xf numFmtId="166" fontId="2" fillId="2" borderId="28" xfId="0" applyNumberFormat="1" applyFont="1" applyFill="1" applyBorder="1" applyAlignment="1">
      <alignment horizontal="center" vertical="center"/>
    </xf>
    <xf numFmtId="166" fontId="2" fillId="2" borderId="17" xfId="0" applyNumberFormat="1" applyFont="1" applyFill="1" applyBorder="1" applyAlignment="1">
      <alignment horizontal="center" vertical="center"/>
    </xf>
    <xf numFmtId="166" fontId="2" fillId="2" borderId="54" xfId="0" applyNumberFormat="1" applyFont="1" applyFill="1" applyBorder="1" applyAlignment="1">
      <alignment horizontal="center" vertical="center"/>
    </xf>
    <xf numFmtId="166" fontId="2" fillId="2" borderId="39" xfId="0" applyNumberFormat="1" applyFont="1" applyFill="1" applyBorder="1" applyAlignment="1">
      <alignment horizontal="center" vertical="center"/>
    </xf>
    <xf numFmtId="20" fontId="2" fillId="0" borderId="34" xfId="0" applyNumberFormat="1" applyFont="1" applyFill="1" applyBorder="1" applyAlignment="1" applyProtection="1">
      <alignment horizontal="center"/>
      <protection locked="0"/>
    </xf>
  </cellXfs>
  <cellStyles count="4">
    <cellStyle name="Comma" xfId="3" builtinId="3"/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85725</xdr:colOff>
      <xdr:row>0</xdr:row>
      <xdr:rowOff>0</xdr:rowOff>
    </xdr:from>
    <xdr:to>
      <xdr:col>34</xdr:col>
      <xdr:colOff>428626</xdr:colOff>
      <xdr:row>1</xdr:row>
      <xdr:rowOff>123825</xdr:rowOff>
    </xdr:to>
    <xdr:pic>
      <xdr:nvPicPr>
        <xdr:cNvPr id="3" name="Picture 2" descr="Atlas_Air-logo-08335CD020-seeklogo.com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601825" y="0"/>
          <a:ext cx="1762125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mments@B747400.com" TargetMode="External"/><Relationship Id="rId1" Type="http://schemas.openxmlformats.org/officeDocument/2006/relationships/hyperlink" Target="mailto:+@sum(Z43:AE43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O56"/>
  <sheetViews>
    <sheetView showGridLines="0" showZeros="0" tabSelected="1" zoomScaleNormal="100" workbookViewId="0">
      <pane xSplit="1" ySplit="4" topLeftCell="B5" activePane="bottomRight" state="frozen"/>
      <selection pane="topRight" activeCell="B1" sqref="B1"/>
      <selection pane="bottomLeft" activeCell="A3" sqref="A3"/>
      <selection pane="bottomRight" activeCell="B11" sqref="B11"/>
    </sheetView>
  </sheetViews>
  <sheetFormatPr defaultRowHeight="15"/>
  <cols>
    <col min="1" max="1" width="4" style="157" bestFit="1" customWidth="1"/>
    <col min="2" max="4" width="3" style="157" customWidth="1"/>
    <col min="5" max="6" width="6" style="152" customWidth="1"/>
    <col min="7" max="7" width="3.42578125" style="153" customWidth="1"/>
    <col min="8" max="8" width="6.5703125" style="149" customWidth="1"/>
    <col min="9" max="9" width="8.5703125" style="149" customWidth="1"/>
    <col min="10" max="10" width="1.7109375" style="3" customWidth="1"/>
    <col min="11" max="11" width="12.28515625" bestFit="1" customWidth="1"/>
    <col min="12" max="12" width="6.7109375" customWidth="1"/>
    <col min="13" max="13" width="6.28515625" bestFit="1" customWidth="1"/>
    <col min="14" max="14" width="6.28515625" customWidth="1"/>
    <col min="15" max="15" width="7.140625" customWidth="1"/>
    <col min="16" max="16" width="7" style="61" customWidth="1"/>
    <col min="17" max="17" width="1.7109375" customWidth="1"/>
    <col min="18" max="23" width="7.140625" customWidth="1"/>
    <col min="24" max="24" width="7.7109375" style="2" customWidth="1"/>
    <col min="25" max="25" width="1.85546875" style="2" customWidth="1"/>
    <col min="26" max="32" width="7.7109375" style="2" customWidth="1"/>
    <col min="33" max="33" width="1.5703125" style="2" customWidth="1"/>
    <col min="34" max="34" width="12" style="2" customWidth="1"/>
    <col min="35" max="35" width="11.42578125" style="2" customWidth="1"/>
    <col min="36" max="36" width="2" style="3" customWidth="1"/>
  </cols>
  <sheetData>
    <row r="1" spans="1:41" ht="46.5" customHeight="1">
      <c r="A1" s="209" t="s">
        <v>41</v>
      </c>
      <c r="B1" s="209"/>
      <c r="C1" s="209"/>
      <c r="D1" s="209"/>
      <c r="E1" s="209"/>
      <c r="F1" s="209"/>
      <c r="G1" s="209"/>
      <c r="H1" s="209"/>
      <c r="I1" s="209"/>
      <c r="J1" s="141"/>
      <c r="K1" s="58" t="s">
        <v>47</v>
      </c>
      <c r="L1" s="58"/>
      <c r="M1" s="50"/>
      <c r="N1" s="1"/>
      <c r="O1" s="44"/>
      <c r="P1" s="62"/>
      <c r="Y1" s="22"/>
      <c r="AJ1" s="165"/>
    </row>
    <row r="2" spans="1:41" ht="15" customHeight="1" thickBot="1">
      <c r="A2" s="210"/>
      <c r="B2" s="210"/>
      <c r="C2" s="210"/>
      <c r="D2" s="210"/>
      <c r="E2" s="210"/>
      <c r="F2" s="210"/>
      <c r="G2" s="210"/>
      <c r="H2" s="210"/>
      <c r="I2" s="210"/>
      <c r="J2" s="141"/>
      <c r="K2" s="164" t="s">
        <v>48</v>
      </c>
      <c r="L2" s="40"/>
      <c r="M2" s="39"/>
      <c r="N2" s="39"/>
      <c r="O2" s="41"/>
      <c r="P2" s="59"/>
      <c r="Y2" s="22"/>
      <c r="AJ2" s="165"/>
    </row>
    <row r="3" spans="1:41" s="36" customFormat="1" ht="12" customHeight="1" thickBot="1">
      <c r="A3" s="191" t="s">
        <v>10</v>
      </c>
      <c r="B3" s="193" t="s">
        <v>6</v>
      </c>
      <c r="C3" s="193" t="s">
        <v>7</v>
      </c>
      <c r="D3" s="193" t="s">
        <v>40</v>
      </c>
      <c r="E3" s="197" t="s">
        <v>8</v>
      </c>
      <c r="F3" s="197" t="s">
        <v>9</v>
      </c>
      <c r="G3" s="195" t="s">
        <v>11</v>
      </c>
      <c r="H3" s="227" t="s">
        <v>0</v>
      </c>
      <c r="I3" s="229" t="s">
        <v>1</v>
      </c>
      <c r="J3" s="142"/>
      <c r="K3" s="199" t="s">
        <v>27</v>
      </c>
      <c r="L3" s="182" t="s">
        <v>23</v>
      </c>
      <c r="M3" s="182" t="s">
        <v>21</v>
      </c>
      <c r="N3" s="182" t="s">
        <v>22</v>
      </c>
      <c r="O3" s="189" t="s">
        <v>16</v>
      </c>
      <c r="P3" s="187" t="s">
        <v>17</v>
      </c>
      <c r="R3" s="184" t="s">
        <v>24</v>
      </c>
      <c r="S3" s="185"/>
      <c r="T3" s="185"/>
      <c r="U3" s="185"/>
      <c r="V3" s="185"/>
      <c r="W3" s="185"/>
      <c r="X3" s="186"/>
      <c r="Y3" s="34"/>
      <c r="Z3" s="184" t="s">
        <v>25</v>
      </c>
      <c r="AA3" s="185"/>
      <c r="AB3" s="185"/>
      <c r="AC3" s="185"/>
      <c r="AD3" s="185"/>
      <c r="AE3" s="185"/>
      <c r="AF3" s="186"/>
      <c r="AG3" s="35"/>
      <c r="AH3" s="180" t="s">
        <v>26</v>
      </c>
      <c r="AI3" s="181"/>
      <c r="AJ3" s="166"/>
    </row>
    <row r="4" spans="1:41" s="33" customFormat="1" ht="48.75" customHeight="1" thickBot="1">
      <c r="A4" s="192"/>
      <c r="B4" s="194"/>
      <c r="C4" s="194"/>
      <c r="D4" s="194"/>
      <c r="E4" s="198"/>
      <c r="F4" s="198"/>
      <c r="G4" s="196"/>
      <c r="H4" s="228"/>
      <c r="I4" s="230"/>
      <c r="J4" s="142"/>
      <c r="K4" s="200"/>
      <c r="L4" s="183"/>
      <c r="M4" s="183"/>
      <c r="N4" s="183"/>
      <c r="O4" s="190"/>
      <c r="P4" s="188"/>
      <c r="R4" s="29" t="s">
        <v>2</v>
      </c>
      <c r="S4" s="30" t="s">
        <v>3</v>
      </c>
      <c r="T4" s="46" t="s">
        <v>13</v>
      </c>
      <c r="U4" s="46" t="s">
        <v>14</v>
      </c>
      <c r="V4" s="46" t="s">
        <v>18</v>
      </c>
      <c r="W4" s="46" t="s">
        <v>15</v>
      </c>
      <c r="X4" s="100" t="s">
        <v>5</v>
      </c>
      <c r="Y4" s="31"/>
      <c r="Z4" s="29" t="s">
        <v>2</v>
      </c>
      <c r="AA4" s="30" t="s">
        <v>3</v>
      </c>
      <c r="AB4" s="46" t="s">
        <v>13</v>
      </c>
      <c r="AC4" s="46" t="s">
        <v>14</v>
      </c>
      <c r="AD4" s="46" t="s">
        <v>18</v>
      </c>
      <c r="AE4" s="46" t="s">
        <v>15</v>
      </c>
      <c r="AF4" s="100" t="s">
        <v>5</v>
      </c>
      <c r="AG4" s="32"/>
      <c r="AH4" s="104" t="s">
        <v>19</v>
      </c>
      <c r="AI4" s="105" t="s">
        <v>20</v>
      </c>
      <c r="AJ4" s="167"/>
    </row>
    <row r="5" spans="1:41">
      <c r="A5" s="170">
        <v>1</v>
      </c>
      <c r="B5" s="112"/>
      <c r="C5" s="112"/>
      <c r="D5" s="112"/>
      <c r="E5" s="113"/>
      <c r="F5" s="113"/>
      <c r="G5" s="114"/>
      <c r="H5" s="115"/>
      <c r="I5" s="136"/>
      <c r="J5" s="143"/>
      <c r="K5" s="67"/>
      <c r="L5" s="68"/>
      <c r="M5" s="53"/>
      <c r="N5" s="53"/>
      <c r="O5" s="92"/>
      <c r="P5" s="173">
        <f t="shared" ref="P5" si="0">IF(+$D5="R3", +(I5-H5+IF(H5&gt;I5,1))/2, I5-H5+IF(H5&gt;I5,1))</f>
        <v>0</v>
      </c>
      <c r="R5" s="84">
        <f>IF($B5="x",IF($D5="DH",0, IF($D5="DZ", 0, (IF($P5&gt;O5,$P5/0.041666667,$O5/0.041666667)))),0)</f>
        <v>0</v>
      </c>
      <c r="S5" s="85">
        <f>IF($B5="x",IF($D5="DH",(IF($P5&gt;$O5,$P5/0.041666667,$O5/0.041666667))/2.85,IF($D5="DZ",(IF($P5&gt;$O5,$P5/0.041666667,$O5/0.041666667))/2.85,0)),0)</f>
        <v>0</v>
      </c>
      <c r="T5" s="86">
        <f>IF($B5="x",IF($D5="T", 3.65,0),0)</f>
        <v>0</v>
      </c>
      <c r="U5" s="86">
        <f>IF($B5="x",IF($D5="V", 3.65,0),0)</f>
        <v>0</v>
      </c>
      <c r="V5" s="87">
        <f>+IF($D5="m", -3.65, 0)</f>
        <v>0</v>
      </c>
      <c r="W5" s="101"/>
      <c r="X5" s="88">
        <f>IF(+$B5="x", +($F5-$E5)/0.041666667/4.95,0)</f>
        <v>0</v>
      </c>
      <c r="Y5" s="23"/>
      <c r="Z5" s="84">
        <f>IF($C5="x",IF($D5="DH",0, IF($D5="DZ", 0, (IF($P5&gt;O5,$P5/0.041666667,$O5/0.041666667)))),0)</f>
        <v>0</v>
      </c>
      <c r="AA5" s="85">
        <f t="shared" ref="AA5:AA36" si="1">IF($C5="x",IF($D5="DH",(IF($P5&gt;$O5,$P5/0.041666667,$O5/0.041666667))/2.85,IF($D5="DZ",(IF($P5&gt;$O5,$P5/0.041666667,$O5/0.041666667))/2.85,0)),0)</f>
        <v>0</v>
      </c>
      <c r="AB5" s="86">
        <f>IF($C5="x",IF($D5="T", 3.65,0),0)</f>
        <v>0</v>
      </c>
      <c r="AC5" s="86">
        <f>IF($C5="x",IF($D5="V", 3.65,0),0)</f>
        <v>0</v>
      </c>
      <c r="AD5" s="87"/>
      <c r="AE5" s="101"/>
      <c r="AF5" s="88">
        <f>IF(+$C5="x", +($F5-$E5)/0.041666667/4.95,0)</f>
        <v>0</v>
      </c>
      <c r="AG5" s="38"/>
      <c r="AH5" s="84">
        <f t="shared" ref="AH5:AH36" si="2">IF($D5="HZ",IF($P5&gt;O5,$P5/0.041666667/2,$O5/0.041666667/2),IF($D5="DZ",IF($P5&gt;O5,$P5/0.041666667/2/2.85,$O5/0.041666667/2/2.85),0))</f>
        <v>0</v>
      </c>
      <c r="AI5" s="106">
        <f t="shared" ref="AI5:AI36" si="3">IF(D5="x",IF(G5=1, 2,IF(G5=2,4,IF(G5=3,6,IF(G5&gt;3,6,0)))),IF(G5=1, 2,IF(G5=2,4,IF(G5=3,6,IF(G5&gt;3,12,0)))))</f>
        <v>0</v>
      </c>
      <c r="AJ5" s="168"/>
      <c r="AK5" s="6"/>
      <c r="AL5" s="6"/>
      <c r="AM5" s="6"/>
      <c r="AN5" s="6"/>
      <c r="AO5" s="6"/>
    </row>
    <row r="6" spans="1:41">
      <c r="A6" s="111">
        <v>2</v>
      </c>
      <c r="B6" s="112"/>
      <c r="C6" s="112"/>
      <c r="D6" s="112"/>
      <c r="E6" s="113"/>
      <c r="F6" s="113"/>
      <c r="G6" s="114"/>
      <c r="H6" s="115"/>
      <c r="I6" s="137"/>
      <c r="J6" s="143"/>
      <c r="K6" s="69"/>
      <c r="L6" s="70"/>
      <c r="M6" s="19"/>
      <c r="N6" s="19"/>
      <c r="O6" s="93"/>
      <c r="P6" s="174">
        <f>IF(+$D6="R3", +(I6-H6+IF(H6&gt;I6,1))/2, I6-H6+IF(H6&gt;I6,1))</f>
        <v>0</v>
      </c>
      <c r="R6" s="24">
        <f>IF($B6="x",IF($D6="DH",0, IF($D6="DZ", 0, (IF($P6&gt;O6,$P6/0.041666667,$O6/0.041666667)))),0)</f>
        <v>0</v>
      </c>
      <c r="S6" s="25">
        <f>IF($B6="x",IF($D6="DH",(IF($P6&gt;$O6,$P6/0.041666667,$O6/0.041666667))/2.85,IF($D6="DZ",(IF($P6&gt;$O6,$P6/0.041666667,$O6/0.041666667))/2.85,0)),0)</f>
        <v>0</v>
      </c>
      <c r="T6" s="13">
        <f t="shared" ref="T6:T36" si="4">IF($B6="x",IF($D6="T", 3.65,0),0)</f>
        <v>0</v>
      </c>
      <c r="U6" s="13">
        <f t="shared" ref="U6:U36" si="5">IF($B6="x",IF($D6="V", 3.65,0),0)</f>
        <v>0</v>
      </c>
      <c r="V6" s="47">
        <f>+IF($D6="m", -3.65, 0)</f>
        <v>0</v>
      </c>
      <c r="W6" s="102"/>
      <c r="X6" s="49">
        <f>IF(+$B6="x", +($F6-$E6)/0.041666667/4.95,0)</f>
        <v>0</v>
      </c>
      <c r="Y6" s="23"/>
      <c r="Z6" s="24">
        <f>IF($C6="x",IF($D6="DH",0, IF($D6="DZ", 0, (IF($P6&gt;O6,$P6/0.041666667,$O6/0.041666667)))),0)</f>
        <v>0</v>
      </c>
      <c r="AA6" s="25">
        <f t="shared" si="1"/>
        <v>0</v>
      </c>
      <c r="AB6" s="13">
        <f t="shared" ref="AB6:AB36" si="6">IF($C6="x",IF($D6="T", 3.65,0),0)</f>
        <v>0</v>
      </c>
      <c r="AC6" s="13">
        <f t="shared" ref="AC6:AC36" si="7">IF($C6="x",IF($D6="V", 3.65,0),0)</f>
        <v>0</v>
      </c>
      <c r="AD6" s="47"/>
      <c r="AE6" s="102"/>
      <c r="AF6" s="49">
        <f t="shared" ref="AF6:AF36" si="8">IF(+$C6="x", +($F6-$E6)/0.041666667/4.95,0)</f>
        <v>0</v>
      </c>
      <c r="AG6" s="38"/>
      <c r="AH6" s="12">
        <f t="shared" si="2"/>
        <v>0</v>
      </c>
      <c r="AI6" s="55">
        <f t="shared" si="3"/>
        <v>0</v>
      </c>
      <c r="AJ6" s="168"/>
      <c r="AK6" s="6"/>
      <c r="AL6" s="6"/>
      <c r="AM6" s="6"/>
      <c r="AN6" s="6"/>
      <c r="AO6" s="6"/>
    </row>
    <row r="7" spans="1:41">
      <c r="A7" s="116">
        <v>3</v>
      </c>
      <c r="B7" s="117"/>
      <c r="C7" s="117"/>
      <c r="D7" s="117"/>
      <c r="E7" s="118"/>
      <c r="F7" s="113"/>
      <c r="G7" s="119"/>
      <c r="H7" s="120"/>
      <c r="I7" s="138"/>
      <c r="J7" s="143"/>
      <c r="K7" s="69"/>
      <c r="L7" s="64"/>
      <c r="M7" s="18"/>
      <c r="N7" s="18"/>
      <c r="O7" s="96"/>
      <c r="P7" s="174">
        <f t="shared" ref="P7:P36" si="9">IF(+$D7="R3", +(I7-H7+IF(H7&gt;I7,1))/2, I7-H7+IF(H7&gt;I7,1))</f>
        <v>0</v>
      </c>
      <c r="R7" s="24">
        <f t="shared" ref="R7:R36" si="10">IF($B7="x",IF($D7="DH",0,(IF($P7&gt;O7,$P7/0.041666667,$O7/0.041666667))),0)</f>
        <v>0</v>
      </c>
      <c r="S7" s="25">
        <f t="shared" ref="S7:S36" si="11">IF($B7="x",IF($D7="DH",(IF($P7&gt;$O7,$P7/0.041666667,$O7/0.041666667))/2.85,0),0)</f>
        <v>0</v>
      </c>
      <c r="T7" s="13">
        <f t="shared" si="4"/>
        <v>0</v>
      </c>
      <c r="U7" s="13">
        <f t="shared" si="5"/>
        <v>0</v>
      </c>
      <c r="V7" s="47">
        <f t="shared" ref="V7:V34" si="12">+IF($D7="m", -3.65, 0)</f>
        <v>0</v>
      </c>
      <c r="W7" s="102"/>
      <c r="X7" s="49">
        <f t="shared" ref="X7:X36" si="13">IF(+$B7="x", +($F7-$E7)/0.041666667/4.95,0)</f>
        <v>0</v>
      </c>
      <c r="Y7" s="23"/>
      <c r="Z7" s="24">
        <f t="shared" ref="Z7:Z36" si="14">IF($C7="x",IF($D7="DH",0, IF($D7="DZ", 0, (IF($P7&gt;O7,$P7/0.041666667,$O7/0.041666667)))),0)</f>
        <v>0</v>
      </c>
      <c r="AA7" s="25">
        <f t="shared" si="1"/>
        <v>0</v>
      </c>
      <c r="AB7" s="13">
        <f t="shared" si="6"/>
        <v>0</v>
      </c>
      <c r="AC7" s="13">
        <f t="shared" si="7"/>
        <v>0</v>
      </c>
      <c r="AD7" s="47"/>
      <c r="AE7" s="102"/>
      <c r="AF7" s="49">
        <f t="shared" si="8"/>
        <v>0</v>
      </c>
      <c r="AG7" s="38"/>
      <c r="AH7" s="12">
        <f t="shared" si="2"/>
        <v>0</v>
      </c>
      <c r="AI7" s="55">
        <f t="shared" si="3"/>
        <v>0</v>
      </c>
      <c r="AJ7" s="168"/>
      <c r="AK7" s="6"/>
      <c r="AL7" s="6"/>
      <c r="AM7" s="6"/>
      <c r="AN7" s="6"/>
      <c r="AO7" s="6"/>
    </row>
    <row r="8" spans="1:41">
      <c r="A8" s="116">
        <v>4</v>
      </c>
      <c r="B8" s="117"/>
      <c r="C8" s="117"/>
      <c r="D8" s="117"/>
      <c r="E8" s="118"/>
      <c r="F8" s="113"/>
      <c r="G8" s="119"/>
      <c r="H8" s="120"/>
      <c r="I8" s="138"/>
      <c r="J8" s="144"/>
      <c r="K8" s="69"/>
      <c r="L8" s="64"/>
      <c r="M8" s="18"/>
      <c r="N8" s="18"/>
      <c r="O8" s="95"/>
      <c r="P8" s="98">
        <f t="shared" ref="P8" si="15">IF(+$D8="R3", +(I8-H8+IF(H8&gt;I8,1))/2, I8-H8+IF(H8&gt;I8,1))</f>
        <v>0</v>
      </c>
      <c r="R8" s="24">
        <f t="shared" ref="R8" si="16">IF($B8="x",IF($D8="DH",0,(IF($P8&gt;O8,$P8/0.041666667,$O8/0.041666667))),0)</f>
        <v>0</v>
      </c>
      <c r="S8" s="25">
        <f t="shared" si="11"/>
        <v>0</v>
      </c>
      <c r="T8" s="13">
        <f t="shared" si="4"/>
        <v>0</v>
      </c>
      <c r="U8" s="13">
        <f t="shared" si="5"/>
        <v>0</v>
      </c>
      <c r="V8" s="47">
        <f t="shared" si="12"/>
        <v>0</v>
      </c>
      <c r="W8" s="102"/>
      <c r="X8" s="49">
        <f t="shared" si="13"/>
        <v>0</v>
      </c>
      <c r="Y8" s="23"/>
      <c r="Z8" s="24">
        <f t="shared" ref="Z8" si="17">IF($C8="x",IF($D8="DH",0, IF($D8="DZ", 0, (IF($P8&gt;O8,$P8/0.041666667,$O8/0.041666667)))),0)</f>
        <v>0</v>
      </c>
      <c r="AA8" s="25">
        <f t="shared" si="1"/>
        <v>0</v>
      </c>
      <c r="AB8" s="13">
        <f t="shared" si="6"/>
        <v>0</v>
      </c>
      <c r="AC8" s="13">
        <f t="shared" si="7"/>
        <v>0</v>
      </c>
      <c r="AD8" s="47"/>
      <c r="AE8" s="102"/>
      <c r="AF8" s="49">
        <f t="shared" si="8"/>
        <v>0</v>
      </c>
      <c r="AG8" s="38"/>
      <c r="AH8" s="12">
        <f t="shared" ref="AH8" si="18">IF($D8="HZ",IF($P8&gt;O8,$P8/0.041666667/2,$O8/0.041666667/2),IF($D8="DZ",IF($P8&gt;O8,$P8/0.041666667/2/2.85,$O8/0.041666667/2/2.85),0))</f>
        <v>0</v>
      </c>
      <c r="AI8" s="55">
        <f t="shared" ref="AI8" si="19">IF(D8="x",IF(G8=1, 2,IF(G8=2,4,IF(G8=3,6,IF(G8&gt;3,6,0)))),IF(G8=1, 2,IF(G8=2,4,IF(G8=3,6,IF(G8&gt;3,12,0)))))</f>
        <v>0</v>
      </c>
      <c r="AJ8" s="168"/>
      <c r="AK8" s="6"/>
      <c r="AL8" s="6"/>
      <c r="AM8" s="6"/>
      <c r="AN8" s="6"/>
      <c r="AO8" s="6"/>
    </row>
    <row r="9" spans="1:41">
      <c r="A9" s="116">
        <v>5</v>
      </c>
      <c r="B9" s="117"/>
      <c r="C9" s="117"/>
      <c r="D9" s="117"/>
      <c r="E9" s="118"/>
      <c r="F9" s="118"/>
      <c r="G9" s="119"/>
      <c r="H9" s="120"/>
      <c r="I9" s="138"/>
      <c r="J9" s="144"/>
      <c r="K9" s="69"/>
      <c r="L9" s="64"/>
      <c r="M9" s="18"/>
      <c r="N9" s="18"/>
      <c r="O9" s="95"/>
      <c r="P9" s="98">
        <f t="shared" si="9"/>
        <v>0</v>
      </c>
      <c r="R9" s="24">
        <f t="shared" si="10"/>
        <v>0</v>
      </c>
      <c r="S9" s="25">
        <f t="shared" si="11"/>
        <v>0</v>
      </c>
      <c r="T9" s="13">
        <f t="shared" si="4"/>
        <v>0</v>
      </c>
      <c r="U9" s="13">
        <f t="shared" si="5"/>
        <v>0</v>
      </c>
      <c r="V9" s="47">
        <f t="shared" si="12"/>
        <v>0</v>
      </c>
      <c r="W9" s="102"/>
      <c r="X9" s="49">
        <f t="shared" si="13"/>
        <v>0</v>
      </c>
      <c r="Y9" s="23"/>
      <c r="Z9" s="24">
        <f t="shared" si="14"/>
        <v>0</v>
      </c>
      <c r="AA9" s="25">
        <f t="shared" si="1"/>
        <v>0</v>
      </c>
      <c r="AB9" s="13">
        <f t="shared" si="6"/>
        <v>0</v>
      </c>
      <c r="AC9" s="13">
        <f t="shared" si="7"/>
        <v>0</v>
      </c>
      <c r="AD9" s="47"/>
      <c r="AE9" s="102"/>
      <c r="AF9" s="49">
        <f t="shared" si="8"/>
        <v>0</v>
      </c>
      <c r="AG9" s="38"/>
      <c r="AH9" s="12">
        <f t="shared" si="2"/>
        <v>0</v>
      </c>
      <c r="AI9" s="55">
        <f t="shared" si="3"/>
        <v>0</v>
      </c>
      <c r="AJ9" s="168"/>
      <c r="AK9" s="6"/>
      <c r="AL9" s="6"/>
      <c r="AM9" s="6"/>
      <c r="AN9" s="6"/>
      <c r="AO9" s="6"/>
    </row>
    <row r="10" spans="1:41">
      <c r="A10" s="116">
        <v>6</v>
      </c>
      <c r="B10" s="117"/>
      <c r="C10" s="117"/>
      <c r="D10" s="117"/>
      <c r="E10" s="118"/>
      <c r="F10" s="113"/>
      <c r="G10" s="119"/>
      <c r="H10" s="120"/>
      <c r="I10" s="138"/>
      <c r="J10" s="144"/>
      <c r="K10" s="69"/>
      <c r="L10" s="64"/>
      <c r="M10" s="18"/>
      <c r="N10" s="18"/>
      <c r="O10" s="95"/>
      <c r="P10" s="98">
        <f t="shared" si="9"/>
        <v>0</v>
      </c>
      <c r="R10" s="24">
        <f t="shared" si="10"/>
        <v>0</v>
      </c>
      <c r="S10" s="25">
        <f t="shared" si="11"/>
        <v>0</v>
      </c>
      <c r="T10" s="13">
        <f t="shared" si="4"/>
        <v>0</v>
      </c>
      <c r="U10" s="13">
        <f t="shared" si="5"/>
        <v>0</v>
      </c>
      <c r="V10" s="47">
        <f t="shared" si="12"/>
        <v>0</v>
      </c>
      <c r="W10" s="102"/>
      <c r="X10" s="49">
        <f t="shared" si="13"/>
        <v>0</v>
      </c>
      <c r="Y10" s="23"/>
      <c r="Z10" s="24">
        <f t="shared" si="14"/>
        <v>0</v>
      </c>
      <c r="AA10" s="25">
        <f t="shared" si="1"/>
        <v>0</v>
      </c>
      <c r="AB10" s="13">
        <f t="shared" si="6"/>
        <v>0</v>
      </c>
      <c r="AC10" s="13">
        <f t="shared" si="7"/>
        <v>0</v>
      </c>
      <c r="AD10" s="47"/>
      <c r="AE10" s="102"/>
      <c r="AF10" s="49">
        <f t="shared" si="8"/>
        <v>0</v>
      </c>
      <c r="AG10" s="38"/>
      <c r="AH10" s="12">
        <f t="shared" si="2"/>
        <v>0</v>
      </c>
      <c r="AI10" s="55">
        <f t="shared" si="3"/>
        <v>0</v>
      </c>
      <c r="AJ10" s="168"/>
      <c r="AK10" s="6"/>
      <c r="AL10" s="16"/>
      <c r="AM10" s="6"/>
      <c r="AN10" s="6"/>
      <c r="AO10" s="6"/>
    </row>
    <row r="11" spans="1:41">
      <c r="A11" s="116">
        <v>7</v>
      </c>
      <c r="B11" s="117"/>
      <c r="C11" s="117"/>
      <c r="D11" s="117"/>
      <c r="E11" s="118"/>
      <c r="F11" s="113"/>
      <c r="G11" s="119"/>
      <c r="H11" s="171"/>
      <c r="I11" s="171"/>
      <c r="J11" s="144"/>
      <c r="K11" s="69"/>
      <c r="L11" s="64"/>
      <c r="M11" s="20"/>
      <c r="N11" s="42"/>
      <c r="O11" s="94"/>
      <c r="P11" s="98">
        <f t="shared" si="9"/>
        <v>0</v>
      </c>
      <c r="R11" s="24">
        <f t="shared" si="10"/>
        <v>0</v>
      </c>
      <c r="S11" s="25">
        <f t="shared" si="11"/>
        <v>0</v>
      </c>
      <c r="T11" s="13">
        <f t="shared" si="4"/>
        <v>0</v>
      </c>
      <c r="U11" s="13">
        <f t="shared" si="5"/>
        <v>0</v>
      </c>
      <c r="V11" s="47">
        <f t="shared" si="12"/>
        <v>0</v>
      </c>
      <c r="W11" s="102"/>
      <c r="X11" s="49">
        <f t="shared" si="13"/>
        <v>0</v>
      </c>
      <c r="Y11" s="23"/>
      <c r="Z11" s="24">
        <f t="shared" si="14"/>
        <v>0</v>
      </c>
      <c r="AA11" s="25">
        <f t="shared" si="1"/>
        <v>0</v>
      </c>
      <c r="AB11" s="13">
        <f t="shared" si="6"/>
        <v>0</v>
      </c>
      <c r="AC11" s="13">
        <f t="shared" si="7"/>
        <v>0</v>
      </c>
      <c r="AD11" s="47"/>
      <c r="AE11" s="102"/>
      <c r="AF11" s="49">
        <f t="shared" si="8"/>
        <v>0</v>
      </c>
      <c r="AG11" s="38"/>
      <c r="AH11" s="12">
        <f t="shared" si="2"/>
        <v>0</v>
      </c>
      <c r="AI11" s="55">
        <f t="shared" si="3"/>
        <v>0</v>
      </c>
      <c r="AJ11" s="168"/>
      <c r="AK11" s="6"/>
      <c r="AL11" s="16"/>
      <c r="AM11" s="6"/>
      <c r="AN11" s="6"/>
      <c r="AO11" s="6"/>
    </row>
    <row r="12" spans="1:41">
      <c r="A12" s="116">
        <v>8</v>
      </c>
      <c r="B12" s="117"/>
      <c r="C12" s="117"/>
      <c r="D12" s="117"/>
      <c r="E12" s="118"/>
      <c r="F12" s="113"/>
      <c r="G12" s="119"/>
      <c r="H12" s="171"/>
      <c r="I12" s="171"/>
      <c r="J12" s="144"/>
      <c r="K12" s="69"/>
      <c r="L12" s="64"/>
      <c r="M12" s="20"/>
      <c r="N12" s="42"/>
      <c r="O12" s="94"/>
      <c r="P12" s="98">
        <f t="shared" ref="P12" si="20">IF(+$D12="R3", +(I12-H12+IF(H12&gt;I12,1))/2, I12-H12+IF(H12&gt;I12,1))</f>
        <v>0</v>
      </c>
      <c r="R12" s="24">
        <f t="shared" ref="R12" si="21">IF($B12="x",IF($D12="DH",0,(IF($P12&gt;O12,$P12/0.041666667,$O12/0.041666667))),0)</f>
        <v>0</v>
      </c>
      <c r="S12" s="25">
        <f t="shared" si="11"/>
        <v>0</v>
      </c>
      <c r="T12" s="13">
        <f t="shared" si="4"/>
        <v>0</v>
      </c>
      <c r="U12" s="13">
        <f t="shared" si="5"/>
        <v>0</v>
      </c>
      <c r="V12" s="47">
        <f t="shared" si="12"/>
        <v>0</v>
      </c>
      <c r="W12" s="102"/>
      <c r="X12" s="49">
        <f t="shared" si="13"/>
        <v>0</v>
      </c>
      <c r="Y12" s="23"/>
      <c r="Z12" s="24">
        <f t="shared" ref="Z12" si="22">IF($C12="x",IF($D12="DH",0, IF($D12="DZ", 0, (IF($P12&gt;O12,$P12/0.041666667,$O12/0.041666667)))),0)</f>
        <v>0</v>
      </c>
      <c r="AA12" s="25">
        <f t="shared" si="1"/>
        <v>0</v>
      </c>
      <c r="AB12" s="13">
        <f t="shared" si="6"/>
        <v>0</v>
      </c>
      <c r="AC12" s="13">
        <f t="shared" si="7"/>
        <v>0</v>
      </c>
      <c r="AD12" s="47"/>
      <c r="AE12" s="102"/>
      <c r="AF12" s="49">
        <f t="shared" si="8"/>
        <v>0</v>
      </c>
      <c r="AG12" s="38"/>
      <c r="AH12" s="12">
        <f t="shared" ref="AH12" si="23">IF($D12="HZ",IF($P12&gt;O12,$P12/0.041666667/2,$O12/0.041666667/2),IF($D12="DZ",IF($P12&gt;O12,$P12/0.041666667/2/2.85,$O12/0.041666667/2/2.85),0))</f>
        <v>0</v>
      </c>
      <c r="AI12" s="55">
        <f t="shared" ref="AI12" si="24">IF(D12="x",IF(G12=1, 2,IF(G12=2,4,IF(G12=3,6,IF(G12&gt;3,6,0)))),IF(G12=1, 2,IF(G12=2,4,IF(G12=3,6,IF(G12&gt;3,12,0)))))</f>
        <v>0</v>
      </c>
      <c r="AJ12" s="168"/>
      <c r="AK12" s="6"/>
      <c r="AL12" s="16"/>
      <c r="AM12" s="6"/>
      <c r="AN12" s="6"/>
      <c r="AO12" s="6"/>
    </row>
    <row r="13" spans="1:41">
      <c r="A13" s="116">
        <v>9</v>
      </c>
      <c r="B13" s="117"/>
      <c r="C13" s="117"/>
      <c r="D13" s="117"/>
      <c r="E13" s="118"/>
      <c r="F13" s="113"/>
      <c r="G13" s="119"/>
      <c r="H13" s="171"/>
      <c r="I13" s="171"/>
      <c r="J13" s="144"/>
      <c r="K13" s="69"/>
      <c r="L13" s="64"/>
      <c r="M13" s="20"/>
      <c r="N13" s="42"/>
      <c r="O13" s="94"/>
      <c r="P13" s="98"/>
      <c r="R13" s="24"/>
      <c r="S13" s="25"/>
      <c r="T13" s="13"/>
      <c r="U13" s="13"/>
      <c r="V13" s="47"/>
      <c r="W13" s="102"/>
      <c r="X13" s="49"/>
      <c r="Y13" s="23"/>
      <c r="Z13" s="24"/>
      <c r="AA13" s="25"/>
      <c r="AB13" s="13"/>
      <c r="AC13" s="13"/>
      <c r="AD13" s="47"/>
      <c r="AE13" s="102"/>
      <c r="AF13" s="49"/>
      <c r="AG13" s="38"/>
      <c r="AH13" s="12"/>
      <c r="AI13" s="55"/>
      <c r="AJ13" s="168"/>
      <c r="AK13" s="6"/>
      <c r="AL13" s="16"/>
      <c r="AM13" s="6"/>
      <c r="AN13" s="6"/>
      <c r="AO13" s="6"/>
    </row>
    <row r="14" spans="1:41">
      <c r="A14" s="116">
        <v>10</v>
      </c>
      <c r="B14" s="117"/>
      <c r="C14" s="117"/>
      <c r="D14" s="117"/>
      <c r="E14" s="118"/>
      <c r="F14" s="113"/>
      <c r="G14" s="119"/>
      <c r="H14" s="171"/>
      <c r="I14" s="171"/>
      <c r="J14" s="144"/>
      <c r="K14" s="69"/>
      <c r="L14" s="64"/>
      <c r="M14" s="20"/>
      <c r="N14" s="42"/>
      <c r="O14" s="94"/>
      <c r="P14" s="98"/>
      <c r="R14" s="24"/>
      <c r="S14" s="25"/>
      <c r="T14" s="13"/>
      <c r="U14" s="13"/>
      <c r="V14" s="47"/>
      <c r="W14" s="102"/>
      <c r="X14" s="49"/>
      <c r="Y14" s="23"/>
      <c r="Z14" s="24"/>
      <c r="AA14" s="25"/>
      <c r="AB14" s="13"/>
      <c r="AC14" s="13"/>
      <c r="AD14" s="47"/>
      <c r="AE14" s="102"/>
      <c r="AF14" s="49"/>
      <c r="AG14" s="38"/>
      <c r="AH14" s="12"/>
      <c r="AI14" s="55"/>
      <c r="AJ14" s="168"/>
      <c r="AK14" s="6"/>
      <c r="AL14" s="16"/>
      <c r="AM14" s="6"/>
      <c r="AN14" s="6"/>
      <c r="AO14" s="6"/>
    </row>
    <row r="15" spans="1:41">
      <c r="A15" s="116">
        <v>11</v>
      </c>
      <c r="B15" s="117"/>
      <c r="C15" s="117"/>
      <c r="D15" s="117"/>
      <c r="E15" s="118"/>
      <c r="F15" s="113"/>
      <c r="G15" s="119"/>
      <c r="H15" s="172"/>
      <c r="I15" s="172"/>
      <c r="J15" s="144"/>
      <c r="K15" s="69"/>
      <c r="L15" s="64"/>
      <c r="M15" s="18"/>
      <c r="N15" s="18"/>
      <c r="O15" s="96"/>
      <c r="P15" s="98">
        <f t="shared" si="9"/>
        <v>0</v>
      </c>
      <c r="R15" s="24">
        <f t="shared" si="10"/>
        <v>0</v>
      </c>
      <c r="S15" s="25">
        <f t="shared" si="11"/>
        <v>0</v>
      </c>
      <c r="T15" s="13">
        <f t="shared" si="4"/>
        <v>0</v>
      </c>
      <c r="U15" s="13">
        <f t="shared" si="5"/>
        <v>0</v>
      </c>
      <c r="V15" s="47">
        <f t="shared" si="12"/>
        <v>0</v>
      </c>
      <c r="W15" s="102"/>
      <c r="X15" s="49">
        <f t="shared" si="13"/>
        <v>0</v>
      </c>
      <c r="Y15" s="23"/>
      <c r="Z15" s="24">
        <f t="shared" si="14"/>
        <v>0</v>
      </c>
      <c r="AA15" s="25">
        <f t="shared" si="1"/>
        <v>0</v>
      </c>
      <c r="AB15" s="13">
        <f t="shared" si="6"/>
        <v>0</v>
      </c>
      <c r="AC15" s="13">
        <f t="shared" si="7"/>
        <v>0</v>
      </c>
      <c r="AD15" s="47"/>
      <c r="AE15" s="102"/>
      <c r="AF15" s="49">
        <f t="shared" si="8"/>
        <v>0</v>
      </c>
      <c r="AG15" s="38"/>
      <c r="AH15" s="12">
        <f t="shared" si="2"/>
        <v>0</v>
      </c>
      <c r="AI15" s="55">
        <f t="shared" si="3"/>
        <v>0</v>
      </c>
      <c r="AJ15" s="168"/>
      <c r="AK15" s="16"/>
      <c r="AL15" s="6"/>
      <c r="AM15" s="6"/>
      <c r="AN15" s="6"/>
      <c r="AO15" s="6"/>
    </row>
    <row r="16" spans="1:41">
      <c r="A16" s="116">
        <v>12</v>
      </c>
      <c r="B16" s="117"/>
      <c r="C16" s="117"/>
      <c r="D16" s="117"/>
      <c r="E16" s="118"/>
      <c r="F16" s="113"/>
      <c r="G16" s="119"/>
      <c r="H16" s="172"/>
      <c r="I16" s="172"/>
      <c r="J16" s="143"/>
      <c r="K16" s="69"/>
      <c r="L16" s="64"/>
      <c r="M16" s="18"/>
      <c r="N16" s="18"/>
      <c r="O16" s="94"/>
      <c r="P16" s="98">
        <f t="shared" si="9"/>
        <v>0</v>
      </c>
      <c r="R16" s="24">
        <f t="shared" si="10"/>
        <v>0</v>
      </c>
      <c r="S16" s="25">
        <f t="shared" si="11"/>
        <v>0</v>
      </c>
      <c r="T16" s="13">
        <f t="shared" si="4"/>
        <v>0</v>
      </c>
      <c r="U16" s="13">
        <f t="shared" si="5"/>
        <v>0</v>
      </c>
      <c r="V16" s="47">
        <f t="shared" si="12"/>
        <v>0</v>
      </c>
      <c r="W16" s="102"/>
      <c r="X16" s="49">
        <f t="shared" si="13"/>
        <v>0</v>
      </c>
      <c r="Y16" s="23"/>
      <c r="Z16" s="24">
        <f t="shared" si="14"/>
        <v>0</v>
      </c>
      <c r="AA16" s="25">
        <f t="shared" si="1"/>
        <v>0</v>
      </c>
      <c r="AB16" s="13">
        <f t="shared" si="6"/>
        <v>0</v>
      </c>
      <c r="AC16" s="13">
        <f t="shared" si="7"/>
        <v>0</v>
      </c>
      <c r="AD16" s="47"/>
      <c r="AE16" s="102"/>
      <c r="AF16" s="49">
        <f t="shared" si="8"/>
        <v>0</v>
      </c>
      <c r="AG16" s="38"/>
      <c r="AH16" s="12">
        <f t="shared" si="2"/>
        <v>0</v>
      </c>
      <c r="AI16" s="55">
        <f t="shared" si="3"/>
        <v>0</v>
      </c>
      <c r="AJ16" s="168"/>
      <c r="AK16" s="6"/>
      <c r="AL16" s="6"/>
      <c r="AM16" s="6"/>
      <c r="AN16" s="6"/>
      <c r="AO16" s="6"/>
    </row>
    <row r="17" spans="1:41">
      <c r="A17" s="116">
        <v>13</v>
      </c>
      <c r="B17" s="117"/>
      <c r="C17" s="117"/>
      <c r="D17" s="117"/>
      <c r="E17" s="118"/>
      <c r="F17" s="113"/>
      <c r="G17" s="119"/>
      <c r="H17" s="171"/>
      <c r="I17" s="172"/>
      <c r="J17" s="143"/>
      <c r="K17" s="69"/>
      <c r="L17" s="64"/>
      <c r="M17" s="18"/>
      <c r="N17" s="18"/>
      <c r="O17" s="94"/>
      <c r="P17" s="98">
        <f t="shared" si="9"/>
        <v>0</v>
      </c>
      <c r="R17" s="24">
        <f t="shared" si="10"/>
        <v>0</v>
      </c>
      <c r="S17" s="25">
        <f t="shared" si="11"/>
        <v>0</v>
      </c>
      <c r="T17" s="13">
        <f t="shared" si="4"/>
        <v>0</v>
      </c>
      <c r="U17" s="13">
        <f t="shared" si="5"/>
        <v>0</v>
      </c>
      <c r="V17" s="47">
        <f t="shared" si="12"/>
        <v>0</v>
      </c>
      <c r="W17" s="102"/>
      <c r="X17" s="49">
        <f t="shared" si="13"/>
        <v>0</v>
      </c>
      <c r="Y17" s="23"/>
      <c r="Z17" s="24">
        <f t="shared" si="14"/>
        <v>0</v>
      </c>
      <c r="AA17" s="25">
        <f t="shared" si="1"/>
        <v>0</v>
      </c>
      <c r="AB17" s="13">
        <f t="shared" si="6"/>
        <v>0</v>
      </c>
      <c r="AC17" s="13">
        <f t="shared" si="7"/>
        <v>0</v>
      </c>
      <c r="AD17" s="47"/>
      <c r="AE17" s="102"/>
      <c r="AF17" s="49">
        <f t="shared" si="8"/>
        <v>0</v>
      </c>
      <c r="AG17" s="38"/>
      <c r="AH17" s="12">
        <f t="shared" si="2"/>
        <v>0</v>
      </c>
      <c r="AI17" s="55">
        <f t="shared" si="3"/>
        <v>0</v>
      </c>
      <c r="AJ17" s="168"/>
      <c r="AK17" s="6"/>
      <c r="AL17" s="6"/>
      <c r="AM17" s="6"/>
      <c r="AN17" s="6"/>
      <c r="AO17" s="6"/>
    </row>
    <row r="18" spans="1:41">
      <c r="A18" s="116">
        <v>14</v>
      </c>
      <c r="B18" s="117"/>
      <c r="C18" s="117"/>
      <c r="D18" s="117"/>
      <c r="E18" s="118"/>
      <c r="F18" s="113"/>
      <c r="G18" s="119"/>
      <c r="H18" s="171"/>
      <c r="I18" s="172"/>
      <c r="J18" s="143"/>
      <c r="K18" s="69"/>
      <c r="L18" s="64"/>
      <c r="M18" s="18"/>
      <c r="N18" s="18"/>
      <c r="O18" s="96"/>
      <c r="P18" s="98">
        <f t="shared" si="9"/>
        <v>0</v>
      </c>
      <c r="R18" s="24">
        <f t="shared" si="10"/>
        <v>0</v>
      </c>
      <c r="S18" s="25">
        <f t="shared" si="11"/>
        <v>0</v>
      </c>
      <c r="T18" s="13">
        <f t="shared" si="4"/>
        <v>0</v>
      </c>
      <c r="U18" s="13">
        <f t="shared" si="5"/>
        <v>0</v>
      </c>
      <c r="V18" s="47">
        <f t="shared" si="12"/>
        <v>0</v>
      </c>
      <c r="W18" s="102"/>
      <c r="X18" s="49">
        <f t="shared" si="13"/>
        <v>0</v>
      </c>
      <c r="Y18" s="23"/>
      <c r="Z18" s="24">
        <f t="shared" si="14"/>
        <v>0</v>
      </c>
      <c r="AA18" s="25">
        <f t="shared" si="1"/>
        <v>0</v>
      </c>
      <c r="AB18" s="13">
        <f t="shared" si="6"/>
        <v>0</v>
      </c>
      <c r="AC18" s="13">
        <f t="shared" si="7"/>
        <v>0</v>
      </c>
      <c r="AD18" s="47"/>
      <c r="AE18" s="102"/>
      <c r="AF18" s="49">
        <f t="shared" si="8"/>
        <v>0</v>
      </c>
      <c r="AG18" s="38"/>
      <c r="AH18" s="12">
        <f t="shared" si="2"/>
        <v>0</v>
      </c>
      <c r="AI18" s="55">
        <f t="shared" si="3"/>
        <v>0</v>
      </c>
      <c r="AJ18" s="168"/>
      <c r="AK18" s="6"/>
      <c r="AL18" s="6"/>
      <c r="AM18" s="6"/>
      <c r="AN18" s="6"/>
      <c r="AO18" s="6"/>
    </row>
    <row r="19" spans="1:41">
      <c r="A19" s="116">
        <v>15</v>
      </c>
      <c r="B19" s="117"/>
      <c r="C19" s="117"/>
      <c r="D19" s="117"/>
      <c r="E19" s="118"/>
      <c r="F19" s="113"/>
      <c r="G19" s="119"/>
      <c r="H19" s="171"/>
      <c r="I19" s="172"/>
      <c r="J19" s="143"/>
      <c r="K19" s="69"/>
      <c r="L19" s="64"/>
      <c r="M19" s="18"/>
      <c r="N19" s="18"/>
      <c r="O19" s="96"/>
      <c r="P19" s="98">
        <f t="shared" si="9"/>
        <v>0</v>
      </c>
      <c r="R19" s="24">
        <f t="shared" si="10"/>
        <v>0</v>
      </c>
      <c r="S19" s="25">
        <f t="shared" si="11"/>
        <v>0</v>
      </c>
      <c r="T19" s="13">
        <f t="shared" si="4"/>
        <v>0</v>
      </c>
      <c r="U19" s="13">
        <f t="shared" si="5"/>
        <v>0</v>
      </c>
      <c r="V19" s="47">
        <f t="shared" si="12"/>
        <v>0</v>
      </c>
      <c r="W19" s="102"/>
      <c r="X19" s="49">
        <f t="shared" si="13"/>
        <v>0</v>
      </c>
      <c r="Y19" s="23"/>
      <c r="Z19" s="24">
        <f t="shared" si="14"/>
        <v>0</v>
      </c>
      <c r="AA19" s="25">
        <f t="shared" si="1"/>
        <v>0</v>
      </c>
      <c r="AB19" s="13">
        <f t="shared" si="6"/>
        <v>0</v>
      </c>
      <c r="AC19" s="13">
        <f t="shared" si="7"/>
        <v>0</v>
      </c>
      <c r="AD19" s="47"/>
      <c r="AE19" s="102"/>
      <c r="AF19" s="49">
        <f t="shared" si="8"/>
        <v>0</v>
      </c>
      <c r="AG19" s="38"/>
      <c r="AH19" s="12">
        <f t="shared" si="2"/>
        <v>0</v>
      </c>
      <c r="AI19" s="55">
        <f t="shared" si="3"/>
        <v>0</v>
      </c>
      <c r="AJ19" s="168"/>
      <c r="AK19" s="6"/>
      <c r="AL19" s="6"/>
      <c r="AM19" s="6"/>
      <c r="AN19" s="6"/>
      <c r="AO19" s="6"/>
    </row>
    <row r="20" spans="1:41">
      <c r="A20" s="116">
        <v>16</v>
      </c>
      <c r="B20" s="117"/>
      <c r="C20" s="117"/>
      <c r="D20" s="117"/>
      <c r="E20" s="118"/>
      <c r="F20" s="113"/>
      <c r="G20" s="119"/>
      <c r="H20" s="171"/>
      <c r="I20" s="171"/>
      <c r="J20" s="143"/>
      <c r="K20" s="69"/>
      <c r="L20" s="64"/>
      <c r="M20" s="18"/>
      <c r="N20" s="18"/>
      <c r="O20" s="231"/>
      <c r="P20" s="98">
        <f t="shared" si="9"/>
        <v>0</v>
      </c>
      <c r="R20" s="24">
        <f t="shared" si="10"/>
        <v>0</v>
      </c>
      <c r="S20" s="25">
        <f t="shared" si="11"/>
        <v>0</v>
      </c>
      <c r="T20" s="13">
        <f t="shared" si="4"/>
        <v>0</v>
      </c>
      <c r="U20" s="13">
        <f t="shared" si="5"/>
        <v>0</v>
      </c>
      <c r="V20" s="47">
        <f t="shared" si="12"/>
        <v>0</v>
      </c>
      <c r="W20" s="102"/>
      <c r="X20" s="49">
        <f t="shared" si="13"/>
        <v>0</v>
      </c>
      <c r="Y20" s="23"/>
      <c r="Z20" s="24">
        <f t="shared" si="14"/>
        <v>0</v>
      </c>
      <c r="AA20" s="25">
        <f t="shared" si="1"/>
        <v>0</v>
      </c>
      <c r="AB20" s="13">
        <f t="shared" si="6"/>
        <v>0</v>
      </c>
      <c r="AC20" s="13">
        <f t="shared" si="7"/>
        <v>0</v>
      </c>
      <c r="AD20" s="47"/>
      <c r="AE20" s="102"/>
      <c r="AF20" s="49">
        <f t="shared" si="8"/>
        <v>0</v>
      </c>
      <c r="AG20" s="38"/>
      <c r="AH20" s="12">
        <f t="shared" si="2"/>
        <v>0</v>
      </c>
      <c r="AI20" s="55">
        <f t="shared" si="3"/>
        <v>0</v>
      </c>
      <c r="AJ20" s="168"/>
      <c r="AK20" s="6"/>
      <c r="AL20" s="6"/>
      <c r="AM20" s="6"/>
      <c r="AN20" s="6"/>
      <c r="AO20" s="6"/>
    </row>
    <row r="21" spans="1:41">
      <c r="A21" s="116">
        <v>17</v>
      </c>
      <c r="B21" s="117"/>
      <c r="C21" s="117"/>
      <c r="D21" s="117"/>
      <c r="E21" s="118"/>
      <c r="F21" s="113"/>
      <c r="G21" s="119"/>
      <c r="H21" s="171"/>
      <c r="I21" s="171"/>
      <c r="J21" s="143"/>
      <c r="K21" s="69"/>
      <c r="L21" s="64"/>
      <c r="M21" s="18"/>
      <c r="N21" s="18"/>
      <c r="O21" s="95"/>
      <c r="P21" s="98">
        <f t="shared" si="9"/>
        <v>0</v>
      </c>
      <c r="R21" s="24">
        <f t="shared" si="10"/>
        <v>0</v>
      </c>
      <c r="S21" s="25">
        <f t="shared" si="11"/>
        <v>0</v>
      </c>
      <c r="T21" s="13">
        <f t="shared" si="4"/>
        <v>0</v>
      </c>
      <c r="U21" s="13">
        <f t="shared" si="5"/>
        <v>0</v>
      </c>
      <c r="V21" s="47">
        <f t="shared" si="12"/>
        <v>0</v>
      </c>
      <c r="W21" s="102"/>
      <c r="X21" s="49">
        <f t="shared" si="13"/>
        <v>0</v>
      </c>
      <c r="Y21" s="23"/>
      <c r="Z21" s="24">
        <f t="shared" si="14"/>
        <v>0</v>
      </c>
      <c r="AA21" s="25">
        <f t="shared" si="1"/>
        <v>0</v>
      </c>
      <c r="AB21" s="13">
        <f t="shared" si="6"/>
        <v>0</v>
      </c>
      <c r="AC21" s="13">
        <f t="shared" si="7"/>
        <v>0</v>
      </c>
      <c r="AD21" s="47"/>
      <c r="AE21" s="102"/>
      <c r="AF21" s="49">
        <f t="shared" si="8"/>
        <v>0</v>
      </c>
      <c r="AG21" s="38"/>
      <c r="AH21" s="12">
        <f t="shared" si="2"/>
        <v>0</v>
      </c>
      <c r="AI21" s="55">
        <f t="shared" si="3"/>
        <v>0</v>
      </c>
      <c r="AJ21" s="168"/>
      <c r="AK21" s="6"/>
      <c r="AL21" s="6"/>
      <c r="AM21" s="6"/>
      <c r="AN21" s="6"/>
      <c r="AO21" s="6"/>
    </row>
    <row r="22" spans="1:41">
      <c r="A22" s="116">
        <v>18</v>
      </c>
      <c r="B22" s="117"/>
      <c r="C22" s="117"/>
      <c r="D22" s="117"/>
      <c r="E22" s="118"/>
      <c r="F22" s="113"/>
      <c r="G22" s="119"/>
      <c r="H22" s="172"/>
      <c r="I22" s="171"/>
      <c r="J22" s="143"/>
      <c r="K22" s="69"/>
      <c r="L22" s="64"/>
      <c r="M22" s="18"/>
      <c r="N22" s="18"/>
      <c r="O22" s="231"/>
      <c r="P22" s="98">
        <f t="shared" si="9"/>
        <v>0</v>
      </c>
      <c r="R22" s="24">
        <f t="shared" si="10"/>
        <v>0</v>
      </c>
      <c r="S22" s="25">
        <f t="shared" si="11"/>
        <v>0</v>
      </c>
      <c r="T22" s="13">
        <f t="shared" si="4"/>
        <v>0</v>
      </c>
      <c r="U22" s="13">
        <f t="shared" si="5"/>
        <v>0</v>
      </c>
      <c r="V22" s="47">
        <f t="shared" si="12"/>
        <v>0</v>
      </c>
      <c r="W22" s="102"/>
      <c r="X22" s="49">
        <f t="shared" si="13"/>
        <v>0</v>
      </c>
      <c r="Y22" s="23"/>
      <c r="Z22" s="24">
        <f t="shared" si="14"/>
        <v>0</v>
      </c>
      <c r="AA22" s="25">
        <f t="shared" si="1"/>
        <v>0</v>
      </c>
      <c r="AB22" s="13">
        <f t="shared" si="6"/>
        <v>0</v>
      </c>
      <c r="AC22" s="13">
        <f t="shared" si="7"/>
        <v>0</v>
      </c>
      <c r="AD22" s="47"/>
      <c r="AE22" s="102"/>
      <c r="AF22" s="49">
        <f t="shared" si="8"/>
        <v>0</v>
      </c>
      <c r="AG22" s="38"/>
      <c r="AH22" s="12">
        <f t="shared" si="2"/>
        <v>0</v>
      </c>
      <c r="AI22" s="55">
        <f t="shared" si="3"/>
        <v>0</v>
      </c>
      <c r="AJ22" s="168"/>
      <c r="AK22" s="6"/>
      <c r="AL22" s="6"/>
      <c r="AM22" s="6"/>
      <c r="AN22" s="6"/>
      <c r="AO22" s="6"/>
    </row>
    <row r="23" spans="1:41">
      <c r="A23" s="116">
        <v>19</v>
      </c>
      <c r="B23" s="117"/>
      <c r="C23" s="117"/>
      <c r="D23" s="117"/>
      <c r="E23" s="118"/>
      <c r="F23" s="113"/>
      <c r="G23" s="119"/>
      <c r="H23" s="171"/>
      <c r="I23" s="171"/>
      <c r="J23" s="143"/>
      <c r="K23" s="69"/>
      <c r="L23" s="64"/>
      <c r="M23" s="18"/>
      <c r="N23" s="18"/>
      <c r="O23" s="231"/>
      <c r="P23" s="98">
        <f t="shared" si="9"/>
        <v>0</v>
      </c>
      <c r="R23" s="24">
        <f t="shared" si="10"/>
        <v>0</v>
      </c>
      <c r="S23" s="25">
        <f t="shared" si="11"/>
        <v>0</v>
      </c>
      <c r="T23" s="13">
        <f t="shared" si="4"/>
        <v>0</v>
      </c>
      <c r="U23" s="13">
        <f t="shared" si="5"/>
        <v>0</v>
      </c>
      <c r="V23" s="47">
        <f t="shared" si="12"/>
        <v>0</v>
      </c>
      <c r="W23" s="102"/>
      <c r="X23" s="49">
        <f t="shared" si="13"/>
        <v>0</v>
      </c>
      <c r="Y23" s="23"/>
      <c r="Z23" s="24">
        <f t="shared" si="14"/>
        <v>0</v>
      </c>
      <c r="AA23" s="25">
        <f t="shared" si="1"/>
        <v>0</v>
      </c>
      <c r="AB23" s="13">
        <f t="shared" si="6"/>
        <v>0</v>
      </c>
      <c r="AC23" s="13">
        <f t="shared" si="7"/>
        <v>0</v>
      </c>
      <c r="AD23" s="47"/>
      <c r="AE23" s="102"/>
      <c r="AF23" s="49">
        <f t="shared" si="8"/>
        <v>0</v>
      </c>
      <c r="AG23" s="38"/>
      <c r="AH23" s="12">
        <f t="shared" si="2"/>
        <v>0</v>
      </c>
      <c r="AI23" s="55">
        <f t="shared" si="3"/>
        <v>0</v>
      </c>
      <c r="AJ23" s="168"/>
      <c r="AK23" s="6"/>
      <c r="AL23" s="6"/>
      <c r="AM23" s="6"/>
      <c r="AN23" s="6"/>
      <c r="AO23" s="6"/>
    </row>
    <row r="24" spans="1:41">
      <c r="A24" s="116">
        <v>20</v>
      </c>
      <c r="B24" s="117"/>
      <c r="C24" s="117"/>
      <c r="D24" s="117"/>
      <c r="E24" s="118"/>
      <c r="F24" s="113"/>
      <c r="G24" s="119"/>
      <c r="H24" s="171"/>
      <c r="I24" s="172"/>
      <c r="J24" s="143"/>
      <c r="K24" s="69"/>
      <c r="L24" s="64"/>
      <c r="M24" s="4"/>
      <c r="N24" s="4"/>
      <c r="O24" s="231"/>
      <c r="P24" s="98">
        <f t="shared" si="9"/>
        <v>0</v>
      </c>
      <c r="R24" s="24">
        <f t="shared" si="10"/>
        <v>0</v>
      </c>
      <c r="S24" s="25">
        <f t="shared" si="11"/>
        <v>0</v>
      </c>
      <c r="T24" s="13">
        <f t="shared" si="4"/>
        <v>0</v>
      </c>
      <c r="U24" s="13">
        <f t="shared" si="5"/>
        <v>0</v>
      </c>
      <c r="V24" s="47">
        <f t="shared" si="12"/>
        <v>0</v>
      </c>
      <c r="W24" s="102"/>
      <c r="X24" s="49">
        <f t="shared" si="13"/>
        <v>0</v>
      </c>
      <c r="Y24" s="23"/>
      <c r="Z24" s="24">
        <f t="shared" si="14"/>
        <v>0</v>
      </c>
      <c r="AA24" s="25">
        <f t="shared" si="1"/>
        <v>0</v>
      </c>
      <c r="AB24" s="13">
        <f t="shared" si="6"/>
        <v>0</v>
      </c>
      <c r="AC24" s="13">
        <f t="shared" si="7"/>
        <v>0</v>
      </c>
      <c r="AD24" s="47"/>
      <c r="AE24" s="102"/>
      <c r="AF24" s="49">
        <f t="shared" si="8"/>
        <v>0</v>
      </c>
      <c r="AG24" s="38"/>
      <c r="AH24" s="12">
        <f t="shared" si="2"/>
        <v>0</v>
      </c>
      <c r="AI24" s="55">
        <f t="shared" si="3"/>
        <v>0</v>
      </c>
      <c r="AJ24" s="168"/>
      <c r="AK24" s="6"/>
      <c r="AL24" s="6"/>
      <c r="AM24" s="6"/>
      <c r="AN24" s="6"/>
      <c r="AO24" s="6"/>
    </row>
    <row r="25" spans="1:41">
      <c r="A25" s="116">
        <v>21</v>
      </c>
      <c r="B25" s="117"/>
      <c r="C25" s="117"/>
      <c r="D25" s="117"/>
      <c r="E25" s="118"/>
      <c r="F25" s="113"/>
      <c r="G25" s="119"/>
      <c r="H25" s="171"/>
      <c r="I25" s="172"/>
      <c r="J25" s="143"/>
      <c r="K25" s="69"/>
      <c r="L25" s="64"/>
      <c r="M25" s="4"/>
      <c r="N25" s="4"/>
      <c r="O25" s="231"/>
      <c r="P25" s="98">
        <f t="shared" si="9"/>
        <v>0</v>
      </c>
      <c r="R25" s="24">
        <f t="shared" si="10"/>
        <v>0</v>
      </c>
      <c r="S25" s="25">
        <f t="shared" si="11"/>
        <v>0</v>
      </c>
      <c r="T25" s="13">
        <f t="shared" si="4"/>
        <v>0</v>
      </c>
      <c r="U25" s="13">
        <f t="shared" si="5"/>
        <v>0</v>
      </c>
      <c r="V25" s="47">
        <f t="shared" si="12"/>
        <v>0</v>
      </c>
      <c r="W25" s="102"/>
      <c r="X25" s="49">
        <f t="shared" si="13"/>
        <v>0</v>
      </c>
      <c r="Y25" s="23"/>
      <c r="Z25" s="24">
        <f t="shared" si="14"/>
        <v>0</v>
      </c>
      <c r="AA25" s="25">
        <f t="shared" si="1"/>
        <v>0</v>
      </c>
      <c r="AB25" s="13">
        <f t="shared" si="6"/>
        <v>0</v>
      </c>
      <c r="AC25" s="13">
        <f t="shared" si="7"/>
        <v>0</v>
      </c>
      <c r="AD25" s="47"/>
      <c r="AE25" s="102"/>
      <c r="AF25" s="49">
        <f t="shared" si="8"/>
        <v>0</v>
      </c>
      <c r="AG25" s="38"/>
      <c r="AH25" s="12">
        <f t="shared" si="2"/>
        <v>0</v>
      </c>
      <c r="AI25" s="55">
        <f t="shared" si="3"/>
        <v>0</v>
      </c>
      <c r="AJ25" s="168"/>
      <c r="AK25" s="6"/>
      <c r="AL25" s="6"/>
      <c r="AM25" s="6"/>
      <c r="AN25" s="6"/>
      <c r="AO25" s="6"/>
    </row>
    <row r="26" spans="1:41">
      <c r="A26" s="116">
        <v>22</v>
      </c>
      <c r="B26" s="117"/>
      <c r="C26" s="117"/>
      <c r="D26" s="117"/>
      <c r="E26" s="118"/>
      <c r="F26" s="113"/>
      <c r="G26" s="119"/>
      <c r="H26" s="171"/>
      <c r="I26" s="172"/>
      <c r="J26" s="143"/>
      <c r="K26" s="69"/>
      <c r="L26" s="64"/>
      <c r="M26" s="4"/>
      <c r="N26" s="4"/>
      <c r="O26" s="94"/>
      <c r="P26" s="98">
        <f t="shared" si="9"/>
        <v>0</v>
      </c>
      <c r="R26" s="24">
        <f t="shared" si="10"/>
        <v>0</v>
      </c>
      <c r="S26" s="25">
        <f t="shared" si="11"/>
        <v>0</v>
      </c>
      <c r="T26" s="13">
        <f t="shared" si="4"/>
        <v>0</v>
      </c>
      <c r="U26" s="13">
        <f t="shared" si="5"/>
        <v>0</v>
      </c>
      <c r="V26" s="47">
        <f t="shared" si="12"/>
        <v>0</v>
      </c>
      <c r="W26" s="102"/>
      <c r="X26" s="49">
        <f t="shared" si="13"/>
        <v>0</v>
      </c>
      <c r="Y26" s="23"/>
      <c r="Z26" s="24">
        <f t="shared" si="14"/>
        <v>0</v>
      </c>
      <c r="AA26" s="25">
        <f t="shared" si="1"/>
        <v>0</v>
      </c>
      <c r="AB26" s="13">
        <f t="shared" si="6"/>
        <v>0</v>
      </c>
      <c r="AC26" s="13">
        <f t="shared" si="7"/>
        <v>0</v>
      </c>
      <c r="AD26" s="47"/>
      <c r="AE26" s="102"/>
      <c r="AF26" s="49">
        <f t="shared" si="8"/>
        <v>0</v>
      </c>
      <c r="AG26" s="38"/>
      <c r="AH26" s="12">
        <f t="shared" si="2"/>
        <v>0</v>
      </c>
      <c r="AI26" s="55">
        <f t="shared" si="3"/>
        <v>0</v>
      </c>
      <c r="AJ26" s="168"/>
      <c r="AK26" s="6"/>
      <c r="AL26" s="6"/>
      <c r="AM26" s="6"/>
      <c r="AN26" s="6"/>
      <c r="AO26" s="6"/>
    </row>
    <row r="27" spans="1:41">
      <c r="A27" s="116">
        <v>23</v>
      </c>
      <c r="B27" s="117"/>
      <c r="C27" s="117"/>
      <c r="D27" s="117"/>
      <c r="E27" s="118"/>
      <c r="F27" s="113"/>
      <c r="G27" s="119"/>
      <c r="H27" s="171"/>
      <c r="I27" s="172"/>
      <c r="J27" s="143"/>
      <c r="K27" s="69"/>
      <c r="L27" s="64"/>
      <c r="M27" s="4"/>
      <c r="N27" s="4"/>
      <c r="O27" s="94"/>
      <c r="P27" s="98">
        <f t="shared" si="9"/>
        <v>0</v>
      </c>
      <c r="R27" s="24">
        <f t="shared" si="10"/>
        <v>0</v>
      </c>
      <c r="S27" s="25">
        <f t="shared" si="11"/>
        <v>0</v>
      </c>
      <c r="T27" s="13">
        <f t="shared" si="4"/>
        <v>0</v>
      </c>
      <c r="U27" s="13">
        <f t="shared" si="5"/>
        <v>0</v>
      </c>
      <c r="V27" s="47">
        <f t="shared" si="12"/>
        <v>0</v>
      </c>
      <c r="W27" s="102"/>
      <c r="X27" s="49">
        <f t="shared" si="13"/>
        <v>0</v>
      </c>
      <c r="Y27" s="23"/>
      <c r="Z27" s="24">
        <f t="shared" si="14"/>
        <v>0</v>
      </c>
      <c r="AA27" s="25">
        <f t="shared" si="1"/>
        <v>0</v>
      </c>
      <c r="AB27" s="13">
        <f t="shared" si="6"/>
        <v>0</v>
      </c>
      <c r="AC27" s="13">
        <f t="shared" si="7"/>
        <v>0</v>
      </c>
      <c r="AD27" s="47"/>
      <c r="AE27" s="102"/>
      <c r="AF27" s="49">
        <f t="shared" si="8"/>
        <v>0</v>
      </c>
      <c r="AG27" s="38"/>
      <c r="AH27" s="12">
        <f t="shared" si="2"/>
        <v>0</v>
      </c>
      <c r="AI27" s="55">
        <f t="shared" si="3"/>
        <v>0</v>
      </c>
      <c r="AJ27" s="168"/>
      <c r="AK27" s="6"/>
      <c r="AL27" s="6"/>
      <c r="AM27" s="6"/>
      <c r="AN27" s="6"/>
      <c r="AO27" s="6"/>
    </row>
    <row r="28" spans="1:41">
      <c r="A28" s="116">
        <v>24</v>
      </c>
      <c r="B28" s="117"/>
      <c r="C28" s="117"/>
      <c r="D28" s="117"/>
      <c r="E28" s="118"/>
      <c r="F28" s="113"/>
      <c r="G28" s="119"/>
      <c r="H28" s="171"/>
      <c r="I28" s="171"/>
      <c r="J28" s="143"/>
      <c r="K28" s="69"/>
      <c r="L28" s="64"/>
      <c r="M28" s="4"/>
      <c r="N28" s="4"/>
      <c r="O28" s="94"/>
      <c r="P28" s="98">
        <f t="shared" ref="P28" si="25">IF(+$D28="R3", +(I28-H28+IF(H28&gt;I28,1))/2, I28-H28+IF(H28&gt;I28,1))</f>
        <v>0</v>
      </c>
      <c r="R28" s="24">
        <f t="shared" ref="R28" si="26">IF($B28="x",IF($D28="DH",0,(IF($P28&gt;O28,$P28/0.041666667,$O28/0.041666667))),0)</f>
        <v>0</v>
      </c>
      <c r="S28" s="25">
        <f t="shared" si="11"/>
        <v>0</v>
      </c>
      <c r="T28" s="13">
        <f t="shared" si="4"/>
        <v>0</v>
      </c>
      <c r="U28" s="13">
        <f t="shared" si="5"/>
        <v>0</v>
      </c>
      <c r="V28" s="47">
        <f t="shared" si="12"/>
        <v>0</v>
      </c>
      <c r="W28" s="102"/>
      <c r="X28" s="49">
        <f t="shared" si="13"/>
        <v>0</v>
      </c>
      <c r="Y28" s="23"/>
      <c r="Z28" s="24">
        <f t="shared" ref="Z28" si="27">IF($C28="x",IF($D28="DH",0, IF($D28="DZ", 0, (IF($P28&gt;O28,$P28/0.041666667,$O28/0.041666667)))),0)</f>
        <v>0</v>
      </c>
      <c r="AA28" s="25">
        <f t="shared" si="1"/>
        <v>0</v>
      </c>
      <c r="AB28" s="13">
        <f t="shared" si="6"/>
        <v>0</v>
      </c>
      <c r="AC28" s="13">
        <f t="shared" si="7"/>
        <v>0</v>
      </c>
      <c r="AD28" s="47"/>
      <c r="AE28" s="102"/>
      <c r="AF28" s="49">
        <f t="shared" si="8"/>
        <v>0</v>
      </c>
      <c r="AG28" s="38"/>
      <c r="AH28" s="12">
        <f t="shared" ref="AH28" si="28">IF($D28="HZ",IF($P28&gt;O28,$P28/0.041666667/2,$O28/0.041666667/2),IF($D28="DZ",IF($P28&gt;O28,$P28/0.041666667/2/2.85,$O28/0.041666667/2/2.85),0))</f>
        <v>0</v>
      </c>
      <c r="AI28" s="55">
        <f t="shared" ref="AI28" si="29">IF(D28="x",IF(G28=1, 2,IF(G28=2,4,IF(G28=3,6,IF(G28&gt;3,6,0)))),IF(G28=1, 2,IF(G28=2,4,IF(G28=3,6,IF(G28&gt;3,12,0)))))</f>
        <v>0</v>
      </c>
      <c r="AJ28" s="168"/>
      <c r="AK28" s="6"/>
      <c r="AL28" s="6"/>
      <c r="AM28" s="6"/>
      <c r="AN28" s="6"/>
      <c r="AO28" s="6"/>
    </row>
    <row r="29" spans="1:41">
      <c r="A29" s="116">
        <v>25</v>
      </c>
      <c r="B29" s="117"/>
      <c r="C29" s="117"/>
      <c r="D29" s="117"/>
      <c r="E29" s="118"/>
      <c r="F29" s="113"/>
      <c r="G29" s="119"/>
      <c r="H29" s="118"/>
      <c r="I29" s="139"/>
      <c r="J29" s="143"/>
      <c r="K29" s="69"/>
      <c r="L29" s="64"/>
      <c r="M29" s="4"/>
      <c r="N29" s="4"/>
      <c r="O29" s="94"/>
      <c r="P29" s="98">
        <f t="shared" si="9"/>
        <v>0</v>
      </c>
      <c r="R29" s="24">
        <f t="shared" si="10"/>
        <v>0</v>
      </c>
      <c r="S29" s="25">
        <f t="shared" si="11"/>
        <v>0</v>
      </c>
      <c r="T29" s="13">
        <f t="shared" si="4"/>
        <v>0</v>
      </c>
      <c r="U29" s="13">
        <f t="shared" si="5"/>
        <v>0</v>
      </c>
      <c r="V29" s="47">
        <f t="shared" si="12"/>
        <v>0</v>
      </c>
      <c r="W29" s="102"/>
      <c r="X29" s="49">
        <f t="shared" si="13"/>
        <v>0</v>
      </c>
      <c r="Y29" s="23"/>
      <c r="Z29" s="24">
        <f t="shared" si="14"/>
        <v>0</v>
      </c>
      <c r="AA29" s="25">
        <f t="shared" si="1"/>
        <v>0</v>
      </c>
      <c r="AB29" s="13">
        <f t="shared" si="6"/>
        <v>0</v>
      </c>
      <c r="AC29" s="13">
        <f t="shared" si="7"/>
        <v>0</v>
      </c>
      <c r="AD29" s="47"/>
      <c r="AE29" s="102"/>
      <c r="AF29" s="49">
        <f t="shared" si="8"/>
        <v>0</v>
      </c>
      <c r="AG29" s="38"/>
      <c r="AH29" s="12">
        <f t="shared" si="2"/>
        <v>0</v>
      </c>
      <c r="AI29" s="55">
        <f t="shared" si="3"/>
        <v>0</v>
      </c>
      <c r="AJ29" s="168"/>
      <c r="AK29" s="6"/>
      <c r="AL29" s="6"/>
      <c r="AM29" s="6"/>
      <c r="AN29" s="6"/>
      <c r="AO29" s="6"/>
    </row>
    <row r="30" spans="1:41">
      <c r="A30" s="116">
        <v>26</v>
      </c>
      <c r="B30" s="117"/>
      <c r="C30" s="117"/>
      <c r="D30" s="117"/>
      <c r="E30" s="118"/>
      <c r="F30" s="113"/>
      <c r="G30" s="119"/>
      <c r="H30" s="120"/>
      <c r="I30" s="138"/>
      <c r="J30" s="143"/>
      <c r="K30" s="69"/>
      <c r="L30" s="64"/>
      <c r="M30" s="4"/>
      <c r="N30" s="4"/>
      <c r="O30" s="97"/>
      <c r="P30" s="98">
        <f t="shared" si="9"/>
        <v>0</v>
      </c>
      <c r="R30" s="24">
        <f t="shared" si="10"/>
        <v>0</v>
      </c>
      <c r="S30" s="25">
        <f t="shared" si="11"/>
        <v>0</v>
      </c>
      <c r="T30" s="13">
        <f t="shared" si="4"/>
        <v>0</v>
      </c>
      <c r="U30" s="13">
        <f t="shared" si="5"/>
        <v>0</v>
      </c>
      <c r="V30" s="47">
        <f t="shared" si="12"/>
        <v>0</v>
      </c>
      <c r="W30" s="102"/>
      <c r="X30" s="49">
        <f t="shared" si="13"/>
        <v>0</v>
      </c>
      <c r="Y30" s="23"/>
      <c r="Z30" s="24">
        <f t="shared" si="14"/>
        <v>0</v>
      </c>
      <c r="AA30" s="25">
        <f t="shared" si="1"/>
        <v>0</v>
      </c>
      <c r="AB30" s="13">
        <f t="shared" si="6"/>
        <v>0</v>
      </c>
      <c r="AC30" s="13">
        <f t="shared" si="7"/>
        <v>0</v>
      </c>
      <c r="AD30" s="47"/>
      <c r="AE30" s="102"/>
      <c r="AF30" s="49">
        <f t="shared" si="8"/>
        <v>0</v>
      </c>
      <c r="AG30" s="38"/>
      <c r="AH30" s="12">
        <f t="shared" si="2"/>
        <v>0</v>
      </c>
      <c r="AI30" s="55">
        <f t="shared" si="3"/>
        <v>0</v>
      </c>
      <c r="AJ30" s="168"/>
      <c r="AK30" s="6"/>
      <c r="AL30" s="6"/>
      <c r="AM30" s="6"/>
      <c r="AN30" s="6"/>
      <c r="AO30" s="6"/>
    </row>
    <row r="31" spans="1:41">
      <c r="A31" s="116">
        <v>27</v>
      </c>
      <c r="B31" s="117"/>
      <c r="C31" s="117"/>
      <c r="D31" s="117"/>
      <c r="E31" s="118"/>
      <c r="F31" s="113"/>
      <c r="G31" s="119"/>
      <c r="H31" s="118"/>
      <c r="I31" s="139"/>
      <c r="J31" s="143"/>
      <c r="K31" s="69"/>
      <c r="L31" s="65"/>
      <c r="M31" s="18"/>
      <c r="N31" s="4"/>
      <c r="O31" s="97"/>
      <c r="P31" s="98">
        <f t="shared" si="9"/>
        <v>0</v>
      </c>
      <c r="R31" s="24">
        <f t="shared" si="10"/>
        <v>0</v>
      </c>
      <c r="S31" s="25">
        <f t="shared" si="11"/>
        <v>0</v>
      </c>
      <c r="T31" s="13">
        <f t="shared" si="4"/>
        <v>0</v>
      </c>
      <c r="U31" s="13">
        <f t="shared" si="5"/>
        <v>0</v>
      </c>
      <c r="V31" s="47">
        <f t="shared" si="12"/>
        <v>0</v>
      </c>
      <c r="W31" s="102"/>
      <c r="X31" s="49">
        <f t="shared" si="13"/>
        <v>0</v>
      </c>
      <c r="Y31" s="23"/>
      <c r="Z31" s="24">
        <f t="shared" si="14"/>
        <v>0</v>
      </c>
      <c r="AA31" s="25">
        <f t="shared" si="1"/>
        <v>0</v>
      </c>
      <c r="AB31" s="13">
        <f t="shared" si="6"/>
        <v>0</v>
      </c>
      <c r="AC31" s="13">
        <f t="shared" si="7"/>
        <v>0</v>
      </c>
      <c r="AD31" s="47"/>
      <c r="AE31" s="102"/>
      <c r="AF31" s="49">
        <f t="shared" si="8"/>
        <v>0</v>
      </c>
      <c r="AG31" s="38"/>
      <c r="AH31" s="12">
        <f t="shared" si="2"/>
        <v>0</v>
      </c>
      <c r="AI31" s="55">
        <f t="shared" si="3"/>
        <v>0</v>
      </c>
      <c r="AJ31" s="168"/>
      <c r="AK31" s="6"/>
      <c r="AL31" s="6"/>
      <c r="AM31" s="6"/>
      <c r="AN31" s="6"/>
      <c r="AO31" s="6"/>
    </row>
    <row r="32" spans="1:41">
      <c r="A32" s="116">
        <v>28</v>
      </c>
      <c r="B32" s="117"/>
      <c r="C32" s="117"/>
      <c r="D32" s="117"/>
      <c r="E32" s="118"/>
      <c r="F32" s="113"/>
      <c r="G32" s="119"/>
      <c r="H32" s="120"/>
      <c r="I32" s="139"/>
      <c r="J32" s="143"/>
      <c r="K32" s="69"/>
      <c r="L32" s="64"/>
      <c r="M32" s="18"/>
      <c r="N32" s="4"/>
      <c r="O32" s="97"/>
      <c r="P32" s="98">
        <f t="shared" si="9"/>
        <v>0</v>
      </c>
      <c r="R32" s="24">
        <f t="shared" si="10"/>
        <v>0</v>
      </c>
      <c r="S32" s="25">
        <f t="shared" si="11"/>
        <v>0</v>
      </c>
      <c r="T32" s="13">
        <f t="shared" si="4"/>
        <v>0</v>
      </c>
      <c r="U32" s="13">
        <f t="shared" si="5"/>
        <v>0</v>
      </c>
      <c r="V32" s="47">
        <f t="shared" si="12"/>
        <v>0</v>
      </c>
      <c r="W32" s="102"/>
      <c r="X32" s="49">
        <f t="shared" si="13"/>
        <v>0</v>
      </c>
      <c r="Y32" s="23"/>
      <c r="Z32" s="24">
        <f t="shared" si="14"/>
        <v>0</v>
      </c>
      <c r="AA32" s="25">
        <f t="shared" si="1"/>
        <v>0</v>
      </c>
      <c r="AB32" s="13">
        <f t="shared" si="6"/>
        <v>0</v>
      </c>
      <c r="AC32" s="13">
        <f t="shared" si="7"/>
        <v>0</v>
      </c>
      <c r="AD32" s="47"/>
      <c r="AE32" s="102"/>
      <c r="AF32" s="49">
        <f t="shared" si="8"/>
        <v>0</v>
      </c>
      <c r="AG32" s="38"/>
      <c r="AH32" s="12">
        <f t="shared" si="2"/>
        <v>0</v>
      </c>
      <c r="AI32" s="55">
        <f t="shared" si="3"/>
        <v>0</v>
      </c>
      <c r="AJ32" s="168"/>
      <c r="AK32" s="6"/>
      <c r="AL32" s="6"/>
      <c r="AM32" s="6"/>
      <c r="AN32" s="6"/>
      <c r="AO32" s="6"/>
    </row>
    <row r="33" spans="1:41">
      <c r="A33" s="116">
        <v>29</v>
      </c>
      <c r="B33" s="117"/>
      <c r="C33" s="117"/>
      <c r="D33" s="117"/>
      <c r="E33" s="118"/>
      <c r="F33" s="113"/>
      <c r="G33" s="119"/>
      <c r="H33" s="120"/>
      <c r="I33" s="139"/>
      <c r="J33" s="143"/>
      <c r="K33" s="69"/>
      <c r="L33" s="64"/>
      <c r="M33" s="4"/>
      <c r="N33" s="4"/>
      <c r="O33" s="97"/>
      <c r="P33" s="98">
        <f t="shared" si="9"/>
        <v>0</v>
      </c>
      <c r="R33" s="24">
        <f t="shared" si="10"/>
        <v>0</v>
      </c>
      <c r="S33" s="25">
        <f t="shared" si="11"/>
        <v>0</v>
      </c>
      <c r="T33" s="13">
        <f t="shared" si="4"/>
        <v>0</v>
      </c>
      <c r="U33" s="13">
        <f t="shared" si="5"/>
        <v>0</v>
      </c>
      <c r="V33" s="47">
        <f t="shared" si="12"/>
        <v>0</v>
      </c>
      <c r="W33" s="102"/>
      <c r="X33" s="49">
        <f t="shared" si="13"/>
        <v>0</v>
      </c>
      <c r="Y33" s="23"/>
      <c r="Z33" s="24">
        <f t="shared" si="14"/>
        <v>0</v>
      </c>
      <c r="AA33" s="25">
        <f t="shared" si="1"/>
        <v>0</v>
      </c>
      <c r="AB33" s="13">
        <f t="shared" si="6"/>
        <v>0</v>
      </c>
      <c r="AC33" s="13">
        <f t="shared" si="7"/>
        <v>0</v>
      </c>
      <c r="AD33" s="47"/>
      <c r="AE33" s="102"/>
      <c r="AF33" s="49">
        <f t="shared" si="8"/>
        <v>0</v>
      </c>
      <c r="AG33" s="38"/>
      <c r="AH33" s="12">
        <f t="shared" si="2"/>
        <v>0</v>
      </c>
      <c r="AI33" s="55">
        <f t="shared" si="3"/>
        <v>0</v>
      </c>
      <c r="AJ33" s="168"/>
      <c r="AK33" s="6"/>
      <c r="AL33" s="6"/>
      <c r="AM33" s="6"/>
      <c r="AN33" s="6"/>
      <c r="AO33" s="6"/>
    </row>
    <row r="34" spans="1:41">
      <c r="A34" s="116">
        <v>30</v>
      </c>
      <c r="B34" s="117"/>
      <c r="C34" s="117"/>
      <c r="D34" s="117"/>
      <c r="E34" s="118"/>
      <c r="F34" s="113"/>
      <c r="G34" s="119"/>
      <c r="H34" s="120"/>
      <c r="I34" s="138"/>
      <c r="J34" s="143"/>
      <c r="K34" s="69"/>
      <c r="L34" s="64"/>
      <c r="M34" s="4"/>
      <c r="N34" s="4"/>
      <c r="O34" s="97"/>
      <c r="P34" s="98">
        <f t="shared" si="9"/>
        <v>0</v>
      </c>
      <c r="R34" s="24">
        <f t="shared" si="10"/>
        <v>0</v>
      </c>
      <c r="S34" s="25">
        <f t="shared" si="11"/>
        <v>0</v>
      </c>
      <c r="T34" s="13">
        <f t="shared" si="4"/>
        <v>0</v>
      </c>
      <c r="U34" s="13">
        <f t="shared" si="5"/>
        <v>0</v>
      </c>
      <c r="V34" s="47">
        <f t="shared" si="12"/>
        <v>0</v>
      </c>
      <c r="W34" s="102"/>
      <c r="X34" s="49">
        <f t="shared" si="13"/>
        <v>0</v>
      </c>
      <c r="Y34" s="23"/>
      <c r="Z34" s="24">
        <f t="shared" si="14"/>
        <v>0</v>
      </c>
      <c r="AA34" s="25">
        <f t="shared" si="1"/>
        <v>0</v>
      </c>
      <c r="AB34" s="13">
        <f t="shared" si="6"/>
        <v>0</v>
      </c>
      <c r="AC34" s="13">
        <f t="shared" si="7"/>
        <v>0</v>
      </c>
      <c r="AD34" s="47"/>
      <c r="AE34" s="102"/>
      <c r="AF34" s="49">
        <f t="shared" si="8"/>
        <v>0</v>
      </c>
      <c r="AG34" s="38"/>
      <c r="AH34" s="12">
        <f t="shared" si="2"/>
        <v>0</v>
      </c>
      <c r="AI34" s="55">
        <f t="shared" si="3"/>
        <v>0</v>
      </c>
      <c r="AJ34" s="168"/>
      <c r="AK34" s="6"/>
      <c r="AL34" s="6"/>
      <c r="AM34" s="6"/>
      <c r="AN34" s="6"/>
      <c r="AO34" s="6"/>
    </row>
    <row r="35" spans="1:41">
      <c r="A35" s="116">
        <v>31</v>
      </c>
      <c r="B35" s="117"/>
      <c r="C35" s="117"/>
      <c r="D35" s="117"/>
      <c r="E35" s="118"/>
      <c r="F35" s="113"/>
      <c r="G35" s="119"/>
      <c r="H35" s="120"/>
      <c r="I35" s="138"/>
      <c r="J35" s="143"/>
      <c r="K35" s="69"/>
      <c r="L35" s="65"/>
      <c r="M35" s="4"/>
      <c r="N35" s="4"/>
      <c r="O35" s="97"/>
      <c r="P35" s="98">
        <f t="shared" si="9"/>
        <v>0</v>
      </c>
      <c r="R35" s="24">
        <f t="shared" si="10"/>
        <v>0</v>
      </c>
      <c r="S35" s="25">
        <f t="shared" si="11"/>
        <v>0</v>
      </c>
      <c r="T35" s="13">
        <f t="shared" si="4"/>
        <v>0</v>
      </c>
      <c r="U35" s="13">
        <f t="shared" si="5"/>
        <v>0</v>
      </c>
      <c r="V35" s="47">
        <f>+IF($D35="m", -3.65, 0)</f>
        <v>0</v>
      </c>
      <c r="W35" s="102"/>
      <c r="X35" s="49">
        <f t="shared" si="13"/>
        <v>0</v>
      </c>
      <c r="Y35" s="23"/>
      <c r="Z35" s="24">
        <f t="shared" si="14"/>
        <v>0</v>
      </c>
      <c r="AA35" s="25">
        <f t="shared" si="1"/>
        <v>0</v>
      </c>
      <c r="AB35" s="13">
        <f t="shared" si="6"/>
        <v>0</v>
      </c>
      <c r="AC35" s="13">
        <f t="shared" si="7"/>
        <v>0</v>
      </c>
      <c r="AD35" s="47"/>
      <c r="AE35" s="102"/>
      <c r="AF35" s="49">
        <f t="shared" si="8"/>
        <v>0</v>
      </c>
      <c r="AG35" s="38"/>
      <c r="AH35" s="12">
        <f t="shared" si="2"/>
        <v>0</v>
      </c>
      <c r="AI35" s="55">
        <f t="shared" si="3"/>
        <v>0</v>
      </c>
      <c r="AJ35" s="168"/>
      <c r="AK35" s="6"/>
      <c r="AL35" s="6"/>
      <c r="AM35" s="6"/>
      <c r="AN35" s="6"/>
      <c r="AO35" s="6"/>
    </row>
    <row r="36" spans="1:41" ht="15.75" thickBot="1">
      <c r="A36" s="121"/>
      <c r="B36" s="122"/>
      <c r="C36" s="122"/>
      <c r="D36" s="122"/>
      <c r="E36" s="123"/>
      <c r="F36" s="124"/>
      <c r="G36" s="125"/>
      <c r="H36" s="123"/>
      <c r="I36" s="140"/>
      <c r="J36" s="143"/>
      <c r="K36" s="54"/>
      <c r="L36" s="66"/>
      <c r="M36" s="7"/>
      <c r="N36" s="7"/>
      <c r="O36" s="51"/>
      <c r="P36" s="99">
        <f t="shared" si="9"/>
        <v>0</v>
      </c>
      <c r="R36" s="89">
        <f t="shared" si="10"/>
        <v>0</v>
      </c>
      <c r="S36" s="90">
        <f t="shared" si="11"/>
        <v>0</v>
      </c>
      <c r="T36" s="15">
        <f t="shared" si="4"/>
        <v>0</v>
      </c>
      <c r="U36" s="15">
        <f t="shared" si="5"/>
        <v>0</v>
      </c>
      <c r="V36" s="91">
        <f>+IF($D36="m", -3.65, 0)</f>
        <v>0</v>
      </c>
      <c r="W36" s="103"/>
      <c r="X36" s="48">
        <f t="shared" si="13"/>
        <v>0</v>
      </c>
      <c r="Y36" s="23"/>
      <c r="Z36" s="89">
        <f t="shared" si="14"/>
        <v>0</v>
      </c>
      <c r="AA36" s="90">
        <f t="shared" si="1"/>
        <v>0</v>
      </c>
      <c r="AB36" s="15">
        <f t="shared" si="6"/>
        <v>0</v>
      </c>
      <c r="AC36" s="15">
        <f t="shared" si="7"/>
        <v>0</v>
      </c>
      <c r="AD36" s="91"/>
      <c r="AE36" s="103"/>
      <c r="AF36" s="48">
        <f t="shared" si="8"/>
        <v>0</v>
      </c>
      <c r="AG36" s="38"/>
      <c r="AH36" s="14">
        <f t="shared" si="2"/>
        <v>0</v>
      </c>
      <c r="AI36" s="56">
        <f t="shared" si="3"/>
        <v>0</v>
      </c>
      <c r="AJ36" s="168"/>
      <c r="AK36" s="6"/>
      <c r="AL36" s="6"/>
      <c r="AM36" s="6"/>
      <c r="AN36" s="6"/>
      <c r="AO36" s="6"/>
    </row>
    <row r="37" spans="1:41">
      <c r="A37" s="126"/>
      <c r="B37" s="126"/>
      <c r="C37" s="126"/>
      <c r="D37" s="126"/>
      <c r="E37" s="127" t="s">
        <v>12</v>
      </c>
      <c r="F37" s="128">
        <f>+X37*4.95</f>
        <v>0</v>
      </c>
      <c r="G37" s="129" t="s">
        <v>38</v>
      </c>
      <c r="H37" s="130"/>
      <c r="I37" s="131">
        <f>+F37*2.4</f>
        <v>0</v>
      </c>
      <c r="J37" s="145"/>
      <c r="K37" s="6"/>
      <c r="L37" s="6"/>
      <c r="M37" s="6"/>
      <c r="N37" s="9"/>
      <c r="O37" s="10"/>
      <c r="P37" s="60"/>
      <c r="R37" s="17">
        <f t="shared" ref="R37:AH37" si="30">SUM(R5:R36)</f>
        <v>0</v>
      </c>
      <c r="S37" s="17">
        <f t="shared" si="30"/>
        <v>0</v>
      </c>
      <c r="T37" s="17">
        <f t="shared" si="30"/>
        <v>0</v>
      </c>
      <c r="U37" s="17">
        <f t="shared" si="30"/>
        <v>0</v>
      </c>
      <c r="V37" s="17">
        <f t="shared" si="30"/>
        <v>0</v>
      </c>
      <c r="W37" s="17">
        <f t="shared" si="30"/>
        <v>0</v>
      </c>
      <c r="X37" s="21">
        <f t="shared" si="30"/>
        <v>0</v>
      </c>
      <c r="Y37" s="21"/>
      <c r="Z37" s="17">
        <f t="shared" si="30"/>
        <v>0</v>
      </c>
      <c r="AA37" s="17">
        <f t="shared" si="30"/>
        <v>0</v>
      </c>
      <c r="AB37" s="17">
        <f t="shared" si="30"/>
        <v>0</v>
      </c>
      <c r="AC37" s="17">
        <f t="shared" si="30"/>
        <v>0</v>
      </c>
      <c r="AD37" s="17">
        <f t="shared" si="30"/>
        <v>0</v>
      </c>
      <c r="AE37" s="17">
        <f t="shared" si="30"/>
        <v>0</v>
      </c>
      <c r="AF37" s="21">
        <f t="shared" si="30"/>
        <v>0</v>
      </c>
      <c r="AG37" s="21"/>
      <c r="AH37" s="21">
        <f t="shared" si="30"/>
        <v>0</v>
      </c>
      <c r="AI37" s="21">
        <f>SUM(AI5:AI36)</f>
        <v>0</v>
      </c>
      <c r="AJ37" s="169"/>
      <c r="AK37" s="6"/>
      <c r="AL37" s="6"/>
      <c r="AM37" s="6"/>
      <c r="AN37" s="6"/>
      <c r="AO37" s="6"/>
    </row>
    <row r="38" spans="1:41" ht="15.75" customHeight="1" thickBot="1">
      <c r="A38" s="217" t="s">
        <v>43</v>
      </c>
      <c r="B38" s="217"/>
      <c r="C38" s="217"/>
      <c r="D38" s="217"/>
      <c r="E38" s="217"/>
      <c r="F38" s="217"/>
      <c r="G38" s="217"/>
      <c r="H38" s="217"/>
      <c r="I38" s="217"/>
      <c r="J38" s="146"/>
      <c r="K38" s="45"/>
      <c r="L38" s="45"/>
      <c r="M38" s="45"/>
      <c r="N38" s="45"/>
      <c r="O38" s="45"/>
      <c r="P38" s="57"/>
      <c r="Y38" s="5"/>
      <c r="AB38" s="22"/>
      <c r="AG38" s="37"/>
      <c r="AH38" s="37"/>
      <c r="AJ38" s="169"/>
      <c r="AK38" s="6"/>
      <c r="AL38" s="6"/>
      <c r="AM38" s="6"/>
      <c r="AN38" s="6"/>
      <c r="AO38" s="6"/>
    </row>
    <row r="39" spans="1:41" ht="15.75" customHeight="1" thickBot="1">
      <c r="A39" s="217"/>
      <c r="B39" s="217"/>
      <c r="C39" s="217"/>
      <c r="D39" s="217"/>
      <c r="E39" s="217"/>
      <c r="F39" s="217"/>
      <c r="G39" s="217"/>
      <c r="H39" s="217"/>
      <c r="I39" s="217"/>
      <c r="J39" s="146"/>
      <c r="K39" s="45"/>
      <c r="L39" s="45"/>
      <c r="M39" s="45"/>
      <c r="N39" s="45"/>
      <c r="O39" s="45"/>
      <c r="P39" s="57"/>
      <c r="R39" s="27"/>
      <c r="S39" s="27"/>
      <c r="U39" s="75" t="s">
        <v>39</v>
      </c>
      <c r="V39" s="71">
        <f>+SUM(R37:U37)+W37</f>
        <v>0</v>
      </c>
      <c r="W39" s="22" t="str">
        <f>IF(+V39=+X39, "=", IF(+V39&gt;+X39, "&gt;","&lt;"))</f>
        <v>=</v>
      </c>
      <c r="X39" s="43">
        <f>+X37</f>
        <v>0</v>
      </c>
      <c r="Y39" s="8"/>
      <c r="Z39" s="27"/>
      <c r="AA39" s="27"/>
      <c r="AB39" s="27"/>
      <c r="AC39" s="72" t="s">
        <v>39</v>
      </c>
      <c r="AD39" s="43">
        <f>SUM(Z37:AE37)</f>
        <v>0</v>
      </c>
      <c r="AE39" s="22" t="str">
        <f>IF(+AD39=+AF39, "=", IF(+AD39&gt;+AF39, "&gt;","&lt;"))</f>
        <v>=</v>
      </c>
      <c r="AF39" s="28">
        <f>+AF37</f>
        <v>0</v>
      </c>
      <c r="AG39" s="26"/>
      <c r="AH39" s="26"/>
      <c r="AI39" s="43">
        <f>+AH37+AI37</f>
        <v>0</v>
      </c>
      <c r="AJ39" s="169"/>
      <c r="AK39" s="6"/>
      <c r="AL39" s="6"/>
      <c r="AM39" s="6"/>
      <c r="AN39" s="6"/>
      <c r="AO39" s="6"/>
    </row>
    <row r="40" spans="1:41" ht="15.75" customHeight="1">
      <c r="A40" s="217"/>
      <c r="B40" s="217"/>
      <c r="C40" s="217"/>
      <c r="D40" s="217"/>
      <c r="E40" s="217"/>
      <c r="F40" s="217"/>
      <c r="G40" s="217"/>
      <c r="H40" s="217"/>
      <c r="I40" s="217"/>
      <c r="J40" s="146"/>
      <c r="K40" s="45"/>
      <c r="L40" s="45"/>
      <c r="M40" s="45"/>
      <c r="N40" s="45"/>
      <c r="O40" s="45"/>
      <c r="P40" s="57"/>
      <c r="T40" s="109" t="s">
        <v>28</v>
      </c>
      <c r="U40" s="109"/>
      <c r="V40" s="107">
        <f>62+V37</f>
        <v>62</v>
      </c>
      <c r="W40" s="27"/>
      <c r="X40" s="37"/>
      <c r="Y40" s="5"/>
      <c r="Z40" s="27"/>
      <c r="AA40" s="27"/>
      <c r="AB40" s="27"/>
      <c r="AC40" s="27"/>
      <c r="AD40" s="27"/>
      <c r="AE40" s="27"/>
      <c r="AF40" s="26"/>
      <c r="AG40" s="26"/>
      <c r="AH40" s="26"/>
      <c r="AI40" s="26"/>
      <c r="AJ40" s="169"/>
      <c r="AK40" s="6"/>
      <c r="AL40" s="6"/>
      <c r="AM40" s="6"/>
      <c r="AN40" s="6"/>
      <c r="AO40" s="6"/>
    </row>
    <row r="41" spans="1:41" ht="15.75" customHeight="1" thickBot="1">
      <c r="A41" s="217"/>
      <c r="B41" s="217"/>
      <c r="C41" s="217"/>
      <c r="D41" s="217"/>
      <c r="E41" s="217"/>
      <c r="F41" s="217"/>
      <c r="G41" s="217"/>
      <c r="H41" s="217"/>
      <c r="I41" s="217"/>
      <c r="J41" s="147"/>
      <c r="L41" s="45"/>
      <c r="M41" s="45"/>
      <c r="N41" s="45"/>
      <c r="O41" s="45"/>
      <c r="P41" s="57"/>
      <c r="T41" s="176" t="s">
        <v>29</v>
      </c>
      <c r="U41" s="176"/>
      <c r="V41" s="176"/>
      <c r="W41" s="176"/>
      <c r="X41" s="176"/>
      <c r="Y41" s="5"/>
      <c r="AE41" s="27"/>
      <c r="AF41" s="26"/>
      <c r="AG41" s="26"/>
      <c r="AJ41" s="169"/>
      <c r="AK41" s="6"/>
      <c r="AL41" s="6"/>
      <c r="AM41" s="6"/>
      <c r="AN41" s="6"/>
      <c r="AO41" s="6"/>
    </row>
    <row r="42" spans="1:41" ht="15.75" customHeight="1" thickBot="1">
      <c r="A42" s="126"/>
      <c r="B42" s="132"/>
      <c r="C42" s="132"/>
      <c r="D42" s="132"/>
      <c r="E42" s="133"/>
      <c r="F42" s="134"/>
      <c r="G42" s="135"/>
      <c r="H42" s="130"/>
      <c r="I42" s="130"/>
      <c r="J42" s="147"/>
      <c r="L42" s="45"/>
      <c r="M42" s="45"/>
      <c r="N42" s="45"/>
      <c r="O42" s="45"/>
      <c r="P42" s="57"/>
      <c r="T42" s="177" t="s">
        <v>30</v>
      </c>
      <c r="U42" s="178"/>
      <c r="V42" s="178"/>
      <c r="W42" s="179"/>
      <c r="X42" s="73">
        <f>+V39</f>
        <v>0</v>
      </c>
      <c r="Y42" s="5"/>
      <c r="AB42" s="176" t="s">
        <v>33</v>
      </c>
      <c r="AC42" s="176"/>
      <c r="AD42" s="176"/>
      <c r="AE42" s="176"/>
      <c r="AF42" s="176"/>
      <c r="AG42" s="26"/>
      <c r="AH42" s="175" t="s">
        <v>34</v>
      </c>
      <c r="AI42" s="175"/>
      <c r="AJ42" s="169"/>
      <c r="AK42" s="6"/>
      <c r="AL42" s="6"/>
      <c r="AM42" s="6"/>
      <c r="AN42" s="6"/>
      <c r="AO42" s="6"/>
    </row>
    <row r="43" spans="1:41" ht="15.75" customHeight="1">
      <c r="A43" s="126"/>
      <c r="B43" s="132"/>
      <c r="C43" s="132"/>
      <c r="D43" s="132"/>
      <c r="E43" s="134"/>
      <c r="F43" s="134"/>
      <c r="G43" s="135"/>
      <c r="H43" s="130"/>
      <c r="I43" s="130"/>
      <c r="J43" s="147"/>
      <c r="K43" s="207" t="s">
        <v>42</v>
      </c>
      <c r="L43" s="208"/>
      <c r="M43" s="208"/>
      <c r="N43" s="208"/>
      <c r="O43" s="221">
        <f>+X45+AF45+AI45</f>
        <v>0</v>
      </c>
      <c r="P43" s="222"/>
      <c r="T43" s="108" t="s">
        <v>5</v>
      </c>
      <c r="U43" s="63"/>
      <c r="V43" s="63"/>
      <c r="W43" s="110"/>
      <c r="X43" s="74">
        <f>+X39</f>
        <v>0</v>
      </c>
      <c r="Y43" s="5"/>
      <c r="AB43" s="177" t="s">
        <v>30</v>
      </c>
      <c r="AC43" s="178"/>
      <c r="AD43" s="178"/>
      <c r="AE43" s="179"/>
      <c r="AF43" s="73">
        <f>+AD39</f>
        <v>0</v>
      </c>
      <c r="AG43" s="26"/>
      <c r="AH43" s="76" t="s">
        <v>35</v>
      </c>
      <c r="AI43" s="77">
        <f>+AI37</f>
        <v>0</v>
      </c>
      <c r="AJ43" s="169"/>
      <c r="AK43" s="6"/>
      <c r="AL43" s="6"/>
      <c r="AM43" s="6"/>
      <c r="AN43" s="6"/>
      <c r="AO43" s="6"/>
    </row>
    <row r="44" spans="1:41" ht="15.75" customHeight="1" thickBot="1">
      <c r="A44" s="126"/>
      <c r="B44" s="132"/>
      <c r="C44" s="132"/>
      <c r="D44" s="132"/>
      <c r="E44" s="134"/>
      <c r="F44" s="134"/>
      <c r="G44" s="135"/>
      <c r="H44" s="130"/>
      <c r="I44" s="130"/>
      <c r="J44" s="147"/>
      <c r="K44" s="213" t="s">
        <v>4</v>
      </c>
      <c r="L44" s="214"/>
      <c r="M44" s="214"/>
      <c r="N44" s="214"/>
      <c r="O44" s="223">
        <v>201</v>
      </c>
      <c r="P44" s="224"/>
      <c r="T44" s="201" t="s">
        <v>31</v>
      </c>
      <c r="U44" s="202"/>
      <c r="V44" s="202"/>
      <c r="W44" s="203"/>
      <c r="X44" s="78">
        <f>IF(X42&gt;X43,X42,X43)</f>
        <v>0</v>
      </c>
      <c r="Y44" s="5"/>
      <c r="AB44" s="218" t="s">
        <v>5</v>
      </c>
      <c r="AC44" s="219"/>
      <c r="AD44" s="219"/>
      <c r="AE44" s="220"/>
      <c r="AF44" s="78">
        <f>+AF39</f>
        <v>0</v>
      </c>
      <c r="AG44" s="26"/>
      <c r="AH44" s="79" t="s">
        <v>19</v>
      </c>
      <c r="AI44" s="80">
        <f>+AH37</f>
        <v>0</v>
      </c>
      <c r="AJ44" s="169"/>
      <c r="AK44" s="6"/>
      <c r="AL44" s="6"/>
      <c r="AM44" s="6"/>
      <c r="AN44" s="6"/>
      <c r="AO44" s="6"/>
    </row>
    <row r="45" spans="1:41" ht="15.75" customHeight="1" thickBot="1">
      <c r="A45" s="158"/>
      <c r="B45" s="159"/>
      <c r="C45" s="159"/>
      <c r="D45" s="159"/>
      <c r="E45" s="160"/>
      <c r="F45" s="160"/>
      <c r="G45" s="161"/>
      <c r="H45" s="162"/>
      <c r="I45" s="163"/>
      <c r="J45" s="147"/>
      <c r="K45" s="215" t="s">
        <v>36</v>
      </c>
      <c r="L45" s="216"/>
      <c r="M45" s="216"/>
      <c r="N45" s="216"/>
      <c r="O45" s="225">
        <f>+O43*O44</f>
        <v>0</v>
      </c>
      <c r="P45" s="226"/>
      <c r="T45" s="204" t="s">
        <v>32</v>
      </c>
      <c r="U45" s="205"/>
      <c r="V45" s="205"/>
      <c r="W45" s="206"/>
      <c r="X45" s="83">
        <f>IF(X44&gt;V40,X44-V40,0)</f>
        <v>0</v>
      </c>
      <c r="Y45" s="5"/>
      <c r="AB45" s="204" t="s">
        <v>31</v>
      </c>
      <c r="AC45" s="205"/>
      <c r="AD45" s="205"/>
      <c r="AE45" s="206"/>
      <c r="AF45" s="83">
        <f>IF(AF43&gt;AF44,AF43,AF44)</f>
        <v>0</v>
      </c>
      <c r="AG45" s="26"/>
      <c r="AH45" s="81" t="s">
        <v>37</v>
      </c>
      <c r="AI45" s="82">
        <f>+AI43+AI44</f>
        <v>0</v>
      </c>
      <c r="AJ45" s="169"/>
      <c r="AK45" s="6"/>
      <c r="AL45" s="6"/>
      <c r="AM45" s="6"/>
      <c r="AN45" s="6"/>
      <c r="AO45" s="6"/>
    </row>
    <row r="46" spans="1:41" ht="15.75" customHeight="1" thickTop="1">
      <c r="A46" s="148"/>
      <c r="B46" s="150"/>
      <c r="C46" s="150"/>
      <c r="D46" s="150"/>
      <c r="E46" s="151"/>
      <c r="F46" s="151"/>
      <c r="G46" s="150"/>
      <c r="H46" s="151"/>
      <c r="I46" s="151"/>
      <c r="J46" s="52"/>
      <c r="K46" s="45"/>
      <c r="L46" s="45"/>
      <c r="M46" s="45"/>
      <c r="N46" s="45"/>
      <c r="O46" s="45"/>
      <c r="P46" s="57"/>
      <c r="R46" s="27"/>
      <c r="S46" s="27"/>
      <c r="T46" s="27"/>
      <c r="U46" s="27"/>
      <c r="V46" s="27"/>
      <c r="W46" s="27"/>
      <c r="X46" s="37"/>
      <c r="Y46" s="5"/>
      <c r="Z46" s="27"/>
      <c r="AA46" s="27"/>
      <c r="AB46" s="27"/>
      <c r="AC46" s="27"/>
      <c r="AD46" s="27"/>
      <c r="AE46" s="27"/>
      <c r="AF46" s="26"/>
      <c r="AG46" s="26"/>
      <c r="AH46" s="26"/>
      <c r="AI46" s="26"/>
      <c r="AJ46" s="11"/>
      <c r="AK46" s="6"/>
      <c r="AL46" s="6"/>
      <c r="AM46" s="6"/>
      <c r="AN46" s="6"/>
      <c r="AO46" s="6"/>
    </row>
    <row r="47" spans="1:41" ht="15.75" customHeight="1">
      <c r="A47" s="148"/>
      <c r="B47" s="150" t="s">
        <v>44</v>
      </c>
      <c r="C47" s="150"/>
      <c r="D47" s="150"/>
      <c r="E47" s="151"/>
      <c r="F47" s="151"/>
      <c r="G47" s="150"/>
      <c r="H47" s="151"/>
      <c r="I47" s="151"/>
      <c r="J47" s="52"/>
      <c r="K47" s="45"/>
      <c r="L47" s="45"/>
      <c r="M47" s="45"/>
      <c r="N47" s="45"/>
      <c r="O47" s="45"/>
      <c r="P47" s="57"/>
      <c r="R47" s="27"/>
      <c r="S47" s="27"/>
      <c r="T47" s="27"/>
      <c r="U47" s="27"/>
      <c r="V47" s="27"/>
      <c r="W47" s="27"/>
      <c r="X47" s="37"/>
      <c r="Y47" s="5"/>
      <c r="Z47" s="27"/>
      <c r="AA47" s="27"/>
      <c r="AB47" s="27"/>
      <c r="AC47" s="27"/>
      <c r="AD47" s="27"/>
      <c r="AE47" s="27"/>
      <c r="AF47" s="26"/>
      <c r="AG47" s="26"/>
      <c r="AH47" s="26"/>
      <c r="AI47" s="26"/>
      <c r="AJ47" s="11"/>
      <c r="AK47" s="6"/>
      <c r="AL47" s="6"/>
      <c r="AM47" s="6"/>
      <c r="AN47" s="6"/>
      <c r="AO47" s="6"/>
    </row>
    <row r="48" spans="1:41" ht="15.75" customHeight="1">
      <c r="A48" s="148"/>
      <c r="B48" s="150"/>
      <c r="C48" s="150"/>
      <c r="D48" s="150"/>
      <c r="E48" s="151"/>
      <c r="F48" s="151"/>
      <c r="G48" s="150"/>
      <c r="H48" s="151"/>
      <c r="I48" s="151"/>
      <c r="J48" s="52"/>
      <c r="K48" s="45"/>
      <c r="L48" s="45"/>
      <c r="M48" s="45"/>
      <c r="N48" s="45"/>
      <c r="O48" s="45"/>
      <c r="P48" s="57"/>
      <c r="R48" s="27"/>
      <c r="S48" s="27"/>
      <c r="T48" s="27"/>
      <c r="U48" s="27"/>
      <c r="V48" s="27"/>
      <c r="W48" s="27"/>
      <c r="X48" s="37"/>
      <c r="Y48" s="5"/>
      <c r="Z48" s="27"/>
      <c r="AA48" s="27"/>
      <c r="AB48" s="27"/>
      <c r="AC48" s="27"/>
      <c r="AD48" s="27"/>
      <c r="AE48" s="27"/>
      <c r="AF48" s="26"/>
      <c r="AG48" s="26"/>
      <c r="AH48" s="26"/>
      <c r="AI48" s="26"/>
      <c r="AJ48" s="11"/>
      <c r="AK48" s="6"/>
      <c r="AL48" s="6"/>
      <c r="AM48" s="6"/>
      <c r="AN48" s="6"/>
      <c r="AO48" s="6"/>
    </row>
    <row r="49" spans="1:41">
      <c r="A49" s="148"/>
      <c r="B49" s="148"/>
      <c r="C49" s="148"/>
      <c r="D49" s="148"/>
      <c r="E49" s="154"/>
      <c r="F49" s="154"/>
      <c r="G49" s="155"/>
      <c r="H49" s="156"/>
      <c r="I49" s="156"/>
      <c r="J49" s="11"/>
      <c r="K49" s="6"/>
      <c r="L49" s="6"/>
      <c r="M49" s="6"/>
      <c r="N49" s="6"/>
      <c r="O49" s="6"/>
      <c r="P49" s="60"/>
      <c r="R49" s="6"/>
      <c r="S49" s="6"/>
      <c r="T49" s="6"/>
      <c r="U49" s="6"/>
      <c r="V49" s="6"/>
      <c r="W49" s="6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11"/>
      <c r="AK49" s="6"/>
      <c r="AL49" s="6"/>
      <c r="AM49" s="6"/>
      <c r="AN49" s="6"/>
      <c r="AO49" s="6"/>
    </row>
    <row r="50" spans="1:41">
      <c r="A50" s="148"/>
      <c r="B50" s="148"/>
      <c r="C50" s="148"/>
      <c r="D50" s="148"/>
      <c r="E50" s="154"/>
      <c r="F50" s="154"/>
      <c r="G50" s="155"/>
      <c r="H50" s="156"/>
      <c r="I50" s="156"/>
      <c r="J50" s="11"/>
      <c r="K50" s="6"/>
      <c r="L50" s="6"/>
      <c r="M50" s="6"/>
      <c r="N50" s="6"/>
      <c r="O50" s="6"/>
      <c r="P50" s="60"/>
      <c r="R50" s="6"/>
      <c r="S50" s="6"/>
      <c r="T50" s="6"/>
      <c r="U50" s="6"/>
      <c r="V50" s="6"/>
      <c r="W50" s="6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11"/>
      <c r="AK50" s="6"/>
      <c r="AL50" s="6"/>
      <c r="AM50" s="6"/>
      <c r="AN50" s="6"/>
      <c r="AO50" s="6"/>
    </row>
    <row r="51" spans="1:41">
      <c r="A51" s="148"/>
      <c r="B51" s="211" t="s">
        <v>46</v>
      </c>
      <c r="C51" s="211"/>
      <c r="D51" s="211"/>
      <c r="E51" s="211"/>
      <c r="F51" s="211"/>
      <c r="G51" s="211"/>
      <c r="H51" s="211"/>
      <c r="I51" s="211"/>
      <c r="J51" s="11"/>
      <c r="K51" s="6"/>
      <c r="L51" s="6"/>
      <c r="M51" s="6"/>
      <c r="N51" s="6"/>
      <c r="O51" s="6"/>
      <c r="P51" s="60"/>
      <c r="R51" s="6"/>
      <c r="S51" s="6"/>
      <c r="T51" s="6"/>
      <c r="U51" s="6"/>
      <c r="V51" s="6"/>
      <c r="W51" s="6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11"/>
      <c r="AK51" s="6"/>
      <c r="AL51" s="6"/>
      <c r="AM51" s="6"/>
      <c r="AN51" s="6"/>
      <c r="AO51" s="6"/>
    </row>
    <row r="52" spans="1:41">
      <c r="A52" s="148"/>
      <c r="B52" s="212" t="s">
        <v>45</v>
      </c>
      <c r="C52" s="212"/>
      <c r="D52" s="212"/>
      <c r="E52" s="212"/>
      <c r="F52" s="212"/>
      <c r="G52" s="212"/>
      <c r="H52" s="212"/>
      <c r="I52" s="212"/>
      <c r="J52" s="11"/>
      <c r="K52" s="6"/>
      <c r="L52" s="6"/>
      <c r="M52" s="6"/>
      <c r="N52" s="6"/>
      <c r="O52" s="6"/>
      <c r="P52" s="60"/>
      <c r="R52" s="6"/>
      <c r="S52" s="6"/>
      <c r="T52" s="6"/>
      <c r="U52" s="6"/>
      <c r="V52" s="6"/>
      <c r="W52" s="6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11"/>
      <c r="AK52" s="6"/>
      <c r="AL52" s="6"/>
      <c r="AM52" s="6"/>
      <c r="AN52" s="6"/>
      <c r="AO52" s="6"/>
    </row>
    <row r="53" spans="1:41">
      <c r="A53" s="148"/>
      <c r="B53" s="148"/>
      <c r="C53" s="148"/>
      <c r="D53" s="148"/>
      <c r="E53" s="154"/>
      <c r="F53" s="154"/>
      <c r="G53" s="155"/>
      <c r="H53" s="156"/>
      <c r="I53" s="156"/>
      <c r="J53" s="11"/>
      <c r="K53" s="6"/>
      <c r="L53" s="6"/>
      <c r="M53" s="6"/>
      <c r="N53" s="6"/>
      <c r="O53" s="6"/>
      <c r="P53" s="60"/>
      <c r="R53" s="6"/>
      <c r="S53" s="6"/>
      <c r="T53" s="6"/>
      <c r="U53" s="6"/>
      <c r="V53" s="6"/>
      <c r="W53" s="6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11"/>
      <c r="AK53" s="6"/>
      <c r="AL53" s="6"/>
      <c r="AM53" s="6"/>
      <c r="AN53" s="6"/>
      <c r="AO53" s="6"/>
    </row>
    <row r="54" spans="1:41">
      <c r="A54" s="148"/>
      <c r="B54" s="148"/>
      <c r="C54" s="148"/>
      <c r="D54" s="148"/>
      <c r="E54" s="154"/>
      <c r="F54" s="154"/>
      <c r="G54" s="155"/>
      <c r="H54" s="156"/>
      <c r="I54" s="156"/>
      <c r="J54" s="11"/>
      <c r="K54" s="6"/>
      <c r="L54" s="6"/>
      <c r="M54" s="6"/>
      <c r="N54" s="6"/>
      <c r="O54" s="6"/>
      <c r="P54" s="60"/>
      <c r="R54" s="6"/>
      <c r="S54" s="6"/>
      <c r="T54" s="6"/>
      <c r="U54" s="6"/>
      <c r="V54" s="6"/>
      <c r="W54" s="6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11"/>
      <c r="AK54" s="6"/>
      <c r="AL54" s="6"/>
      <c r="AM54" s="6"/>
      <c r="AN54" s="6"/>
      <c r="AO54" s="6"/>
    </row>
    <row r="55" spans="1:41">
      <c r="A55" s="148"/>
      <c r="B55" s="148"/>
      <c r="C55" s="148"/>
      <c r="D55" s="148"/>
      <c r="E55" s="154"/>
      <c r="F55" s="154"/>
      <c r="G55" s="155"/>
      <c r="H55" s="156"/>
      <c r="I55" s="156"/>
      <c r="J55" s="11"/>
      <c r="K55" s="6"/>
      <c r="L55" s="6"/>
      <c r="M55" s="6"/>
      <c r="N55" s="6"/>
      <c r="O55" s="6"/>
      <c r="P55" s="60"/>
      <c r="R55" s="6"/>
      <c r="S55" s="6"/>
      <c r="T55" s="6"/>
      <c r="U55" s="6"/>
      <c r="V55" s="6"/>
      <c r="W55" s="6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11"/>
      <c r="AK55" s="6"/>
      <c r="AL55" s="6"/>
      <c r="AM55" s="6"/>
      <c r="AN55" s="6"/>
      <c r="AO55" s="6"/>
    </row>
    <row r="56" spans="1:41">
      <c r="A56" s="148"/>
      <c r="B56" s="148"/>
      <c r="C56" s="148"/>
      <c r="D56" s="148"/>
      <c r="E56" s="154"/>
      <c r="F56" s="154"/>
      <c r="G56" s="155"/>
      <c r="H56" s="156"/>
      <c r="I56" s="156"/>
      <c r="J56" s="11"/>
      <c r="K56" s="6"/>
      <c r="L56" s="6"/>
      <c r="M56" s="6"/>
      <c r="N56" s="6"/>
      <c r="O56" s="6"/>
      <c r="P56" s="60"/>
      <c r="R56" s="6"/>
      <c r="S56" s="6"/>
      <c r="T56" s="6"/>
      <c r="U56" s="6"/>
      <c r="V56" s="6"/>
      <c r="W56" s="6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11"/>
      <c r="AK56" s="6"/>
      <c r="AL56" s="6"/>
      <c r="AM56" s="6"/>
      <c r="AN56" s="6"/>
      <c r="AO56" s="6"/>
    </row>
  </sheetData>
  <sheetProtection selectLockedCells="1"/>
  <mergeCells count="37">
    <mergeCell ref="A1:I2"/>
    <mergeCell ref="B51:I51"/>
    <mergeCell ref="B52:I52"/>
    <mergeCell ref="K44:N44"/>
    <mergeCell ref="K45:N45"/>
    <mergeCell ref="A38:I41"/>
    <mergeCell ref="AB44:AE44"/>
    <mergeCell ref="AB45:AE45"/>
    <mergeCell ref="O43:P43"/>
    <mergeCell ref="O44:P44"/>
    <mergeCell ref="O45:P45"/>
    <mergeCell ref="H3:H4"/>
    <mergeCell ref="I3:I4"/>
    <mergeCell ref="N3:N4"/>
    <mergeCell ref="K3:K4"/>
    <mergeCell ref="T41:X41"/>
    <mergeCell ref="T42:W42"/>
    <mergeCell ref="T44:W44"/>
    <mergeCell ref="T45:W45"/>
    <mergeCell ref="K43:N43"/>
    <mergeCell ref="L3:L4"/>
    <mergeCell ref="A3:A4"/>
    <mergeCell ref="D3:D4"/>
    <mergeCell ref="G3:G4"/>
    <mergeCell ref="E3:E4"/>
    <mergeCell ref="F3:F4"/>
    <mergeCell ref="C3:C4"/>
    <mergeCell ref="B3:B4"/>
    <mergeCell ref="AH42:AI42"/>
    <mergeCell ref="AB42:AF42"/>
    <mergeCell ref="AB43:AE43"/>
    <mergeCell ref="AH3:AI3"/>
    <mergeCell ref="M3:M4"/>
    <mergeCell ref="Z3:AF3"/>
    <mergeCell ref="P3:P4"/>
    <mergeCell ref="O3:O4"/>
    <mergeCell ref="R3:X3"/>
  </mergeCells>
  <hyperlinks>
    <hyperlink ref="V39" r:id="rId1" display="+@sum(Z43:AE43"/>
    <hyperlink ref="B52" r:id="rId2"/>
  </hyperlinks>
  <printOptions horizontalCentered="1"/>
  <pageMargins left="0.45" right="0.45" top="0.25" bottom="0.5" header="0.3" footer="0.3"/>
  <pageSetup scale="73" orientation="landscape" horizontalDpi="1200" verticalDpi="12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A Piraino</dc:creator>
  <cp:lastModifiedBy>Philip A Piraino</cp:lastModifiedBy>
  <cp:lastPrinted>2011-11-25T10:54:36Z</cp:lastPrinted>
  <dcterms:created xsi:type="dcterms:W3CDTF">2010-11-20T09:08:53Z</dcterms:created>
  <dcterms:modified xsi:type="dcterms:W3CDTF">2012-01-12T23:57:25Z</dcterms:modified>
</cp:coreProperties>
</file>